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11.2022\"/>
    </mc:Choice>
  </mc:AlternateContent>
  <xr:revisionPtr revIDLastSave="0" documentId="13_ncr:1_{86C74D8F-2A57-4F23-9B62-52B1E398D37D}" xr6:coauthVersionLast="45" xr6:coauthVersionMax="45" xr10:uidLastSave="{00000000-0000-0000-0000-000000000000}"/>
  <bookViews>
    <workbookView xWindow="12960" yWindow="510" windowWidth="11025" windowHeight="11505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1" l="1"/>
  <c r="F37" i="1" l="1"/>
  <c r="F38" i="1"/>
  <c r="F39" i="1"/>
  <c r="F40" i="1"/>
  <c r="F41" i="1"/>
  <c r="F42" i="1"/>
  <c r="F43" i="1"/>
  <c r="F44" i="1"/>
  <c r="F45" i="1"/>
  <c r="F46" i="1"/>
  <c r="F48" i="1"/>
  <c r="F49" i="1"/>
  <c r="F50" i="1"/>
  <c r="F52" i="1"/>
  <c r="F53" i="1"/>
  <c r="F54" i="1"/>
  <c r="F55" i="1"/>
  <c r="F56" i="1"/>
  <c r="F58" i="1"/>
  <c r="F59" i="1"/>
  <c r="F60" i="1"/>
  <c r="F61" i="1"/>
  <c r="F62" i="1"/>
  <c r="F64" i="1"/>
  <c r="F66" i="1"/>
  <c r="F67" i="1"/>
  <c r="F68" i="1"/>
  <c r="F69" i="1"/>
  <c r="F70" i="1"/>
  <c r="F71" i="1"/>
  <c r="F73" i="1"/>
  <c r="F74" i="1"/>
  <c r="F76" i="1"/>
  <c r="F78" i="1"/>
  <c r="F79" i="1"/>
  <c r="F80" i="1"/>
  <c r="F81" i="1"/>
  <c r="F83" i="1"/>
  <c r="F84" i="1"/>
  <c r="F85" i="1"/>
  <c r="F87" i="1"/>
  <c r="F88" i="1"/>
  <c r="F89" i="1"/>
  <c r="F91" i="1"/>
  <c r="B36" i="1" l="1"/>
  <c r="C36" i="1"/>
  <c r="D41" i="1"/>
  <c r="B63" i="1" l="1"/>
  <c r="B75" i="1" l="1"/>
  <c r="B57" i="1"/>
  <c r="D25" i="1" l="1"/>
  <c r="D23" i="1"/>
  <c r="D22" i="1"/>
  <c r="D21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27" i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E4" i="1"/>
  <c r="E20" i="1"/>
  <c r="E28" i="1" l="1"/>
  <c r="E63" i="1" l="1"/>
  <c r="E47" i="1"/>
  <c r="E90" i="1" l="1"/>
  <c r="E86" i="1"/>
  <c r="E82" i="1"/>
  <c r="E75" i="1"/>
  <c r="E77" i="1"/>
  <c r="E72" i="1"/>
  <c r="E65" i="1"/>
  <c r="E57" i="1"/>
  <c r="E51" i="1"/>
  <c r="E36" i="1"/>
  <c r="C90" i="1"/>
  <c r="B90" i="1"/>
  <c r="C86" i="1"/>
  <c r="B86" i="1"/>
  <c r="C82" i="1"/>
  <c r="F82" i="1" s="1"/>
  <c r="B82" i="1"/>
  <c r="C77" i="1"/>
  <c r="F77" i="1" s="1"/>
  <c r="B77" i="1"/>
  <c r="D80" i="1"/>
  <c r="D83" i="1"/>
  <c r="D84" i="1"/>
  <c r="C75" i="1"/>
  <c r="F75" i="1" s="1"/>
  <c r="C72" i="1"/>
  <c r="B72" i="1"/>
  <c r="C65" i="1"/>
  <c r="F65" i="1" s="1"/>
  <c r="B65" i="1"/>
  <c r="C63" i="1"/>
  <c r="F63" i="1" s="1"/>
  <c r="C57" i="1"/>
  <c r="F57" i="1" s="1"/>
  <c r="C51" i="1"/>
  <c r="F51" i="1" s="1"/>
  <c r="B51" i="1"/>
  <c r="C47" i="1"/>
  <c r="F47" i="1" s="1"/>
  <c r="B47" i="1"/>
  <c r="F90" i="1" l="1"/>
  <c r="C92" i="1"/>
  <c r="F72" i="1"/>
  <c r="E92" i="1"/>
  <c r="F92" i="1" s="1"/>
  <c r="F86" i="1"/>
  <c r="D82" i="1"/>
  <c r="B4" i="1" l="1"/>
  <c r="C4" i="1"/>
  <c r="C20" i="1"/>
  <c r="F20" i="1" l="1"/>
  <c r="D4" i="1"/>
  <c r="C28" i="1"/>
  <c r="B92" i="1"/>
  <c r="D48" i="1"/>
  <c r="F36" i="1"/>
  <c r="F28" i="1" l="1"/>
  <c r="F4" i="1"/>
  <c r="D91" i="1" l="1"/>
  <c r="D90" i="1"/>
  <c r="D89" i="1"/>
  <c r="D87" i="1"/>
  <c r="D86" i="1"/>
  <c r="D85" i="1"/>
  <c r="D79" i="1"/>
  <c r="D78" i="1"/>
  <c r="D77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0" i="1"/>
  <c r="D59" i="1"/>
  <c r="D58" i="1"/>
  <c r="D57" i="1"/>
  <c r="D56" i="1"/>
  <c r="D55" i="1"/>
  <c r="D54" i="1"/>
  <c r="D53" i="1"/>
  <c r="D52" i="1"/>
  <c r="D51" i="1"/>
  <c r="D50" i="1"/>
  <c r="D49" i="1"/>
  <c r="D47" i="1"/>
  <c r="D43" i="1"/>
  <c r="D42" i="1"/>
  <c r="D40" i="1"/>
  <c r="D39" i="1"/>
  <c r="D38" i="1"/>
  <c r="D37" i="1"/>
  <c r="D36" i="1"/>
  <c r="B20" i="1"/>
  <c r="D20" i="1" s="1"/>
  <c r="D92" i="1" l="1"/>
  <c r="B28" i="1"/>
  <c r="D28" i="1" s="1"/>
</calcChain>
</file>

<file path=xl/sharedStrings.xml><?xml version="1.0" encoding="utf-8"?>
<sst xmlns="http://schemas.openxmlformats.org/spreadsheetml/2006/main" count="95" uniqueCount="90">
  <si>
    <t>% исполнения</t>
  </si>
  <si>
    <t>ИТОГО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</si>
  <si>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</si>
  <si>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</si>
  <si>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</si>
  <si>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</si>
  <si>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</si>
  <si>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</si>
  <si>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</si>
  <si>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</si>
  <si>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</si>
  <si>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</si>
  <si>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</si>
  <si>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</si>
  <si>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</si>
  <si>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</si>
  <si>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</si>
  <si>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</si>
  <si>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</si>
  <si>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</si>
  <si>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</si>
  <si>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</si>
  <si>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</si>
  <si>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</si>
  <si>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</si>
  <si>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</si>
  <si>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</si>
  <si>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</si>
  <si>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</si>
  <si>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</si>
  <si>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</si>
  <si>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</si>
  <si>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</si>
  <si>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</si>
  <si>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</si>
  <si>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</si>
  <si>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</si>
  <si>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</si>
  <si>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</si>
  <si>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</si>
  <si>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</si>
  <si>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</si>
  <si>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</si>
  <si>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</si>
  <si>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</si>
  <si>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</si>
  <si>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</si>
  <si>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</si>
  <si>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</si>
  <si>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</si>
  <si>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</si>
  <si>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</si>
  <si>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</si>
  <si>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</si>
  <si>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</si>
  <si>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</si>
  <si>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</si>
  <si>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</si>
  <si>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</si>
  <si>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</si>
  <si>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</si>
  <si>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</si>
  <si>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</si>
  <si>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</si>
  <si>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</si>
  <si>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</si>
  <si>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</si>
  <si>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</si>
  <si>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</si>
  <si>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</si>
  <si>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</si>
  <si>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</si>
  <si>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</si>
  <si>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</si>
  <si>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</si>
  <si>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</si>
  <si>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</si>
  <si>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</si>
  <si>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План на 2022 г.</t>
  </si>
  <si>
    <t xml:space="preserve">                       Исполнение бюджета Орехово-Зуевского городского округа по доходам за 2022 г.  (тыс.руб.)</t>
  </si>
  <si>
    <t>Доходы от приватизации имущества,находящегося в собственности городских округов, в части приватизации нефинансовых активов имущества казны</t>
  </si>
  <si>
    <t>Доходы от продажи квартир , находящихся  в  собственности городских округов</t>
  </si>
  <si>
    <t>Отклонение 2022 от 2021</t>
  </si>
  <si>
    <t xml:space="preserve">                       Исполнение бюджета Орехово-Зуевского городского округа по расходам за 2022 г. (тыс.руб.)</t>
  </si>
  <si>
    <t>Налоги на прибыль,доходы</t>
  </si>
  <si>
    <t xml:space="preserve">Обеспечение проведения выборов и референдумов
</t>
  </si>
  <si>
    <t>Фактически  исполнено на 01.11.2021г.</t>
  </si>
  <si>
    <t>Фактически  исполнено на 01.11.2022 г.</t>
  </si>
  <si>
    <t xml:space="preserve">Фактически  исполнено на 01.11.2021 г. </t>
  </si>
  <si>
    <t>1.Доходы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</si>
</sst>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0" xfId="0" applyFont="1" applyFill="1"/>
    <xf numFmtId="0" fontId="4" fillId="2" borderId="0" xfId="0" applyFont="1" applyFill="1"/>
    <xf numFmtId="4" fontId="2" fillId="2" borderId="0" xfId="0" applyNumberFormat="1" applyFont="1" applyFill="1"/>
    <xf numFmtId="0" fontId="2" fillId="2" borderId="0" xfId="0" applyFont="1" applyFill="1" applyAlignment="1">
      <alignment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2"/>
  <sheetViews>
    <sheetView tabSelected="1" topLeftCell="A77" zoomScale="91" zoomScaleNormal="91" workbookViewId="0">
      <selection activeCell="B63" sqref="B63"/>
    </sheetView>
  </sheetViews>
  <sheetFormatPr defaultColWidth="9.140625" defaultRowHeight="15.75" x14ac:dyDescent="0.25"/>
  <cols>
    <col min="1" max="1" width="53.140625" style="4" customWidth="1"/>
    <col min="2" max="2" width="20.28515625" style="4" customWidth="1"/>
    <col min="3" max="3" width="21.28515625" style="4" customWidth="1"/>
    <col min="4" max="4" width="14.7109375" style="4" customWidth="1"/>
    <col min="5" max="5" width="19.85546875" style="4" customWidth="1"/>
    <col min="6" max="6" width="18.85546875" style="4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28" t="s">
        <v>79</v>
      </c>
      <c r="B1" s="28"/>
      <c r="C1" s="28"/>
      <c r="D1" s="28"/>
      <c r="E1" s="28"/>
      <c r="F1" s="28"/>
    </row>
    <row r="2" spans="1:8" ht="30" customHeight="1" x14ac:dyDescent="0.25">
      <c r="A2" s="29"/>
      <c r="B2" s="31" t="s">
        <v>78</v>
      </c>
      <c r="C2" s="33" t="s">
        <v>87</v>
      </c>
      <c r="D2" s="31" t="s">
        <v>0</v>
      </c>
      <c r="E2" s="35" t="s">
        <v>88</v>
      </c>
      <c r="F2" s="37" t="s">
        <v>82</v>
      </c>
    </row>
    <row r="3" spans="1:8" ht="30" customHeight="1" x14ac:dyDescent="0.25">
      <c r="A3" s="30"/>
      <c r="B3" s="32"/>
      <c r="C3" s="34"/>
      <c r="D3" s="32"/>
      <c r="E3" s="36"/>
      <c r="F3" s="38"/>
    </row>
    <row r="4" spans="1:8" s="2" customFormat="1" x14ac:dyDescent="0.25">
      <c r="A4" s="8" t="s">
        <v>89</v>
      </c>
      <c r="B4" s="12">
        <f>SUM(B5:B19)</f>
        <v>5285251.7</v>
      </c>
      <c r="C4" s="12">
        <f>SUM(C5:C19)</f>
        <v>4388362.3999999994</v>
      </c>
      <c r="D4" s="12">
        <f>C4/B4*100</f>
        <v>83.03033893352702</v>
      </c>
      <c r="E4" s="12">
        <f>SUM(E5:E19)</f>
        <v>3406293.2999999993</v>
      </c>
      <c r="F4" s="22">
        <f>C4-E4</f>
        <v>982069.10000000009</v>
      </c>
    </row>
    <row r="5" spans="1:8" x14ac:dyDescent="0.25">
      <c r="A5" s="9" t="s">
        <v>84</v>
      </c>
      <c r="B5" s="13">
        <v>3977919.1</v>
      </c>
      <c r="C5" s="13">
        <v>3155893.1</v>
      </c>
      <c r="D5" s="12">
        <f t="shared" ref="D5:D28" si="0">C5/B5*100</f>
        <v>79.335276074367627</v>
      </c>
      <c r="E5" s="13">
        <v>2305151.6</v>
      </c>
      <c r="F5" s="22">
        <f t="shared" ref="F5:F28" si="1">C5-E5</f>
        <v>850741.5</v>
      </c>
      <c r="H5" s="3"/>
    </row>
    <row r="6" spans="1:8" ht="31.5" x14ac:dyDescent="0.25">
      <c r="A6" s="9" t="s">
        <v>2</v>
      </c>
      <c r="B6" s="13">
        <v>75512</v>
      </c>
      <c r="C6" s="13">
        <v>72784.399999999994</v>
      </c>
      <c r="D6" s="12">
        <f t="shared" si="0"/>
        <v>96.387858883356287</v>
      </c>
      <c r="E6" s="13">
        <v>65364.6</v>
      </c>
      <c r="F6" s="22">
        <f t="shared" si="1"/>
        <v>7419.7999999999956</v>
      </c>
    </row>
    <row r="7" spans="1:8" x14ac:dyDescent="0.25">
      <c r="A7" s="9" t="s">
        <v>3</v>
      </c>
      <c r="B7" s="13">
        <v>506492</v>
      </c>
      <c r="C7" s="13">
        <v>528513.30000000005</v>
      </c>
      <c r="D7" s="12">
        <f t="shared" si="0"/>
        <v>104.34780806014705</v>
      </c>
      <c r="E7" s="13">
        <v>417017.3</v>
      </c>
      <c r="F7" s="22">
        <f t="shared" si="1"/>
        <v>111496.00000000006</v>
      </c>
    </row>
    <row r="8" spans="1:8" x14ac:dyDescent="0.25">
      <c r="A8" s="9" t="s">
        <v>4</v>
      </c>
      <c r="B8" s="13">
        <v>387594</v>
      </c>
      <c r="C8" s="13">
        <v>260276.4</v>
      </c>
      <c r="D8" s="12">
        <f t="shared" si="0"/>
        <v>67.151813495564951</v>
      </c>
      <c r="E8" s="13">
        <v>240942.5</v>
      </c>
      <c r="F8" s="22">
        <f t="shared" si="1"/>
        <v>19333.899999999994</v>
      </c>
    </row>
    <row r="9" spans="1:8" x14ac:dyDescent="0.25">
      <c r="A9" s="9" t="s">
        <v>5</v>
      </c>
      <c r="B9" s="13">
        <v>38025</v>
      </c>
      <c r="C9" s="13">
        <v>31985.3</v>
      </c>
      <c r="D9" s="12">
        <f t="shared" si="0"/>
        <v>84.116502301117677</v>
      </c>
      <c r="E9" s="13">
        <v>30832.799999999999</v>
      </c>
      <c r="F9" s="22">
        <f t="shared" si="1"/>
        <v>1152.5</v>
      </c>
    </row>
    <row r="10" spans="1:8" ht="47.25" x14ac:dyDescent="0.25">
      <c r="A10" s="9" t="s">
        <v>6</v>
      </c>
      <c r="B10" s="13">
        <v>228267.7</v>
      </c>
      <c r="C10" s="13">
        <v>199149.4</v>
      </c>
      <c r="D10" s="12">
        <f t="shared" si="0"/>
        <v>87.24379314287566</v>
      </c>
      <c r="E10" s="13">
        <v>210705.4</v>
      </c>
      <c r="F10" s="22">
        <f t="shared" si="1"/>
        <v>-11556</v>
      </c>
    </row>
    <row r="11" spans="1:8" ht="31.5" x14ac:dyDescent="0.25">
      <c r="A11" s="9" t="s">
        <v>7</v>
      </c>
      <c r="B11" s="13">
        <v>3744.9</v>
      </c>
      <c r="C11" s="13">
        <v>4947.1000000000004</v>
      </c>
      <c r="D11" s="12">
        <f t="shared" si="0"/>
        <v>132.10232582979521</v>
      </c>
      <c r="E11" s="13">
        <v>5449.6</v>
      </c>
      <c r="F11" s="22">
        <f t="shared" si="1"/>
        <v>-502.5</v>
      </c>
    </row>
    <row r="12" spans="1:8" ht="31.5" x14ac:dyDescent="0.25">
      <c r="A12" s="9" t="s">
        <v>8</v>
      </c>
      <c r="B12" s="13">
        <v>3487</v>
      </c>
      <c r="C12" s="13">
        <v>3884.7</v>
      </c>
      <c r="D12" s="12">
        <f t="shared" si="0"/>
        <v>111.40521938629193</v>
      </c>
      <c r="E12" s="13">
        <v>35400</v>
      </c>
      <c r="F12" s="22">
        <f t="shared" si="1"/>
        <v>-31515.3</v>
      </c>
    </row>
    <row r="13" spans="1:8" ht="31.5" x14ac:dyDescent="0.25">
      <c r="A13" s="9" t="s">
        <v>81</v>
      </c>
      <c r="B13" s="13">
        <v>2784.5</v>
      </c>
      <c r="C13" s="13">
        <v>2586.8000000000002</v>
      </c>
      <c r="D13" s="12">
        <f t="shared" si="0"/>
        <v>92.899982043454841</v>
      </c>
      <c r="E13" s="13">
        <v>411.5</v>
      </c>
      <c r="F13" s="22">
        <f t="shared" si="1"/>
        <v>2175.3000000000002</v>
      </c>
    </row>
    <row r="14" spans="1:8" ht="47.25" x14ac:dyDescent="0.25">
      <c r="A14" s="9" t="s">
        <v>9</v>
      </c>
      <c r="B14" s="13">
        <v>7140</v>
      </c>
      <c r="C14" s="13">
        <v>10415</v>
      </c>
      <c r="D14" s="12">
        <f t="shared" si="0"/>
        <v>145.86834733893556</v>
      </c>
      <c r="E14" s="13">
        <v>10142.1</v>
      </c>
      <c r="F14" s="22">
        <f t="shared" si="1"/>
        <v>272.89999999999964</v>
      </c>
    </row>
    <row r="15" spans="1:8" ht="78.75" x14ac:dyDescent="0.25">
      <c r="A15" s="9" t="s">
        <v>10</v>
      </c>
      <c r="B15" s="13">
        <v>19992</v>
      </c>
      <c r="C15" s="13">
        <v>35289.4</v>
      </c>
      <c r="D15" s="12">
        <f t="shared" si="0"/>
        <v>176.51760704281713</v>
      </c>
      <c r="E15" s="13">
        <v>30323.3</v>
      </c>
      <c r="F15" s="22">
        <f t="shared" si="1"/>
        <v>4966.1000000000022</v>
      </c>
    </row>
    <row r="16" spans="1:8" ht="63" x14ac:dyDescent="0.25">
      <c r="A16" s="9" t="s">
        <v>80</v>
      </c>
      <c r="B16" s="13">
        <v>7527.1</v>
      </c>
      <c r="C16" s="13">
        <v>36598.5</v>
      </c>
      <c r="D16" s="12">
        <f t="shared" si="0"/>
        <v>486.22311381541363</v>
      </c>
      <c r="E16" s="13">
        <v>3881.3</v>
      </c>
      <c r="F16" s="22">
        <f t="shared" si="1"/>
        <v>32717.200000000001</v>
      </c>
    </row>
    <row r="17" spans="1:6" ht="47.25" x14ac:dyDescent="0.25">
      <c r="A17" s="9" t="s">
        <v>11</v>
      </c>
      <c r="B17" s="13">
        <v>10500</v>
      </c>
      <c r="C17" s="13">
        <v>30769.4</v>
      </c>
      <c r="D17" s="12">
        <f t="shared" si="0"/>
        <v>293.04190476190479</v>
      </c>
      <c r="E17" s="13">
        <v>33909</v>
      </c>
      <c r="F17" s="22">
        <f t="shared" si="1"/>
        <v>-3139.5999999999985</v>
      </c>
    </row>
    <row r="18" spans="1:6" x14ac:dyDescent="0.25">
      <c r="A18" s="9" t="s">
        <v>12</v>
      </c>
      <c r="B18" s="13">
        <v>16266.4</v>
      </c>
      <c r="C18" s="13">
        <v>15269.6</v>
      </c>
      <c r="D18" s="12">
        <f t="shared" si="0"/>
        <v>93.872030689027696</v>
      </c>
      <c r="E18" s="13">
        <v>16762.3</v>
      </c>
      <c r="F18" s="22">
        <f t="shared" si="1"/>
        <v>-1492.6999999999989</v>
      </c>
    </row>
    <row r="19" spans="1:6" x14ac:dyDescent="0.25">
      <c r="A19" s="9" t="s">
        <v>13</v>
      </c>
      <c r="B19" s="13">
        <v>0</v>
      </c>
      <c r="C19" s="13"/>
      <c r="D19" s="12"/>
      <c r="E19" s="13">
        <v>0</v>
      </c>
      <c r="F19" s="22">
        <f t="shared" si="1"/>
        <v>0</v>
      </c>
    </row>
    <row r="20" spans="1:6" s="2" customFormat="1" x14ac:dyDescent="0.25">
      <c r="A20" s="8" t="s">
        <v>14</v>
      </c>
      <c r="B20" s="12">
        <f>B21+B22+B23+B24+B25+B26+B27</f>
        <v>6930978.5</v>
      </c>
      <c r="C20" s="12">
        <f>C21+C22+C23+C24+C25+C26+C27</f>
        <v>5401444.5</v>
      </c>
      <c r="D20" s="12">
        <f t="shared" si="0"/>
        <v>77.931918270991602</v>
      </c>
      <c r="E20" s="12">
        <f>E21+E22+E23+E24+E25+E26+E27</f>
        <v>4537179.1999999993</v>
      </c>
      <c r="F20" s="22">
        <f t="shared" si="1"/>
        <v>864265.30000000075</v>
      </c>
    </row>
    <row r="21" spans="1:6" ht="31.5" x14ac:dyDescent="0.25">
      <c r="A21" s="9" t="s">
        <v>15</v>
      </c>
      <c r="B21" s="13">
        <v>3033</v>
      </c>
      <c r="C21" s="13">
        <v>12493.5</v>
      </c>
      <c r="D21" s="12">
        <f t="shared" si="0"/>
        <v>411.91889218595452</v>
      </c>
      <c r="E21" s="13">
        <v>91994.2</v>
      </c>
      <c r="F21" s="22">
        <f t="shared" si="1"/>
        <v>-79500.7</v>
      </c>
    </row>
    <row r="22" spans="1:6" ht="31.5" x14ac:dyDescent="0.25">
      <c r="A22" s="9" t="s">
        <v>16</v>
      </c>
      <c r="B22" s="13">
        <v>3386589.1</v>
      </c>
      <c r="C22" s="13">
        <v>2946528.7</v>
      </c>
      <c r="D22" s="12">
        <f t="shared" si="0"/>
        <v>87.005792937796912</v>
      </c>
      <c r="E22" s="13">
        <v>2759090.4</v>
      </c>
      <c r="F22" s="22">
        <f t="shared" si="1"/>
        <v>187438.30000000028</v>
      </c>
    </row>
    <row r="23" spans="1:6" x14ac:dyDescent="0.25">
      <c r="A23" s="9" t="s">
        <v>17</v>
      </c>
      <c r="B23" s="13">
        <v>116803</v>
      </c>
      <c r="C23" s="13">
        <v>220251.4</v>
      </c>
      <c r="D23" s="12">
        <f t="shared" si="0"/>
        <v>188.56656079039064</v>
      </c>
      <c r="E23" s="13">
        <v>116410.8</v>
      </c>
      <c r="F23" s="22">
        <f t="shared" si="1"/>
        <v>103840.59999999999</v>
      </c>
    </row>
    <row r="24" spans="1:6" x14ac:dyDescent="0.25">
      <c r="A24" s="9" t="s">
        <v>18</v>
      </c>
      <c r="B24" s="13">
        <v>0</v>
      </c>
      <c r="C24" s="21"/>
      <c r="D24" s="12"/>
      <c r="E24" s="13"/>
      <c r="F24" s="22">
        <f t="shared" si="1"/>
        <v>0</v>
      </c>
    </row>
    <row r="25" spans="1:6" ht="31.5" x14ac:dyDescent="0.25">
      <c r="A25" s="9" t="s">
        <v>19</v>
      </c>
      <c r="B25" s="13">
        <v>3399316.4</v>
      </c>
      <c r="C25" s="13">
        <v>2210270.4</v>
      </c>
      <c r="D25" s="12">
        <f t="shared" si="0"/>
        <v>65.021025992167125</v>
      </c>
      <c r="E25" s="13">
        <v>1576357.9</v>
      </c>
      <c r="F25" s="22">
        <f t="shared" si="1"/>
        <v>633912.5</v>
      </c>
    </row>
    <row r="26" spans="1:6" x14ac:dyDescent="0.25">
      <c r="A26" s="9" t="s">
        <v>20</v>
      </c>
      <c r="B26" s="13">
        <v>25237</v>
      </c>
      <c r="C26" s="13">
        <v>36696.699999999997</v>
      </c>
      <c r="D26" s="12">
        <f t="shared" si="0"/>
        <v>145.40832904069421</v>
      </c>
      <c r="E26" s="13">
        <v>31319.3</v>
      </c>
      <c r="F26" s="22">
        <f t="shared" si="1"/>
        <v>5377.3999999999978</v>
      </c>
    </row>
    <row r="27" spans="1:6" x14ac:dyDescent="0.25">
      <c r="A27" s="9" t="s">
        <v>21</v>
      </c>
      <c r="B27" s="13">
        <v>0</v>
      </c>
      <c r="C27" s="13">
        <v>-24796.2</v>
      </c>
      <c r="D27" s="12"/>
      <c r="E27" s="13">
        <v>-37993.4</v>
      </c>
      <c r="F27" s="22">
        <f t="shared" si="1"/>
        <v>13197.2</v>
      </c>
    </row>
    <row r="28" spans="1:6" s="2" customFormat="1" ht="16.5" thickBot="1" x14ac:dyDescent="0.3">
      <c r="A28" s="10" t="s">
        <v>1</v>
      </c>
      <c r="B28" s="14">
        <f>B4+B20</f>
        <v>12216230.199999999</v>
      </c>
      <c r="C28" s="14">
        <f>C4+C20</f>
        <v>9789806.8999999985</v>
      </c>
      <c r="D28" s="14">
        <f t="shared" si="0"/>
        <v>80.137708112278361</v>
      </c>
      <c r="E28" s="14">
        <f>E20+E4</f>
        <v>7943472.4999999981</v>
      </c>
      <c r="F28" s="23">
        <f t="shared" si="1"/>
        <v>1846334.4000000004</v>
      </c>
    </row>
    <row r="29" spans="1:6" s="2" customFormat="1" x14ac:dyDescent="0.25">
      <c r="A29" s="11"/>
      <c r="B29" s="15"/>
      <c r="C29" s="15"/>
      <c r="D29" s="15"/>
      <c r="E29" s="15"/>
      <c r="F29" s="15"/>
    </row>
    <row r="30" spans="1:6" s="2" customFormat="1" x14ac:dyDescent="0.25">
      <c r="A30" s="11"/>
      <c r="B30" s="15"/>
      <c r="C30" s="15"/>
      <c r="D30" s="15"/>
      <c r="E30" s="15"/>
      <c r="F30" s="15"/>
    </row>
    <row r="31" spans="1:6" x14ac:dyDescent="0.25">
      <c r="A31" s="24"/>
      <c r="B31" s="24"/>
      <c r="C31" s="24"/>
      <c r="D31" s="24"/>
      <c r="E31" s="24"/>
      <c r="F31" s="24"/>
    </row>
    <row r="32" spans="1:6" ht="21" thickBot="1" x14ac:dyDescent="0.3">
      <c r="A32" s="39" t="s">
        <v>83</v>
      </c>
      <c r="B32" s="39"/>
      <c r="C32" s="39"/>
      <c r="D32" s="39"/>
      <c r="E32" s="39"/>
      <c r="F32" s="39"/>
    </row>
    <row r="33" spans="1:6" ht="16.5" customHeight="1" x14ac:dyDescent="0.25">
      <c r="A33" s="40"/>
      <c r="B33" s="31" t="s">
        <v>78</v>
      </c>
      <c r="C33" s="31" t="s">
        <v>87</v>
      </c>
      <c r="D33" s="31" t="s">
        <v>0</v>
      </c>
      <c r="E33" s="31" t="s">
        <v>86</v>
      </c>
      <c r="F33" s="37" t="s">
        <v>82</v>
      </c>
    </row>
    <row r="34" spans="1:6" ht="44.45" customHeight="1" x14ac:dyDescent="0.25">
      <c r="A34" s="41"/>
      <c r="B34" s="32"/>
      <c r="C34" s="32"/>
      <c r="D34" s="32"/>
      <c r="E34" s="32"/>
      <c r="F34" s="38"/>
    </row>
    <row r="35" spans="1:6" x14ac:dyDescent="0.25">
      <c r="A35" s="8" t="s">
        <v>77</v>
      </c>
      <c r="B35" s="25"/>
      <c r="C35" s="25"/>
      <c r="D35" s="25"/>
      <c r="E35" s="25"/>
      <c r="F35" s="26"/>
    </row>
    <row r="36" spans="1:6" x14ac:dyDescent="0.25">
      <c r="A36" s="8" t="s">
        <v>22</v>
      </c>
      <c r="B36" s="12">
        <f>B37+B38+B39+B40+B42+B43+B41</f>
        <v>1023672.8</v>
      </c>
      <c r="C36" s="12">
        <f>C37+C38+C39+C40+C42+C43+C41</f>
        <v>741876.4</v>
      </c>
      <c r="D36" s="12">
        <f>(C36/B36)*100</f>
        <v>72.47202426400311</v>
      </c>
      <c r="E36" s="12">
        <f>E37+E38+E39+E40+E42+E43</f>
        <v>677995.7</v>
      </c>
      <c r="F36" s="22">
        <f>C36-E36</f>
        <v>63880.70000000007</v>
      </c>
    </row>
    <row r="37" spans="1:6" ht="47.25" x14ac:dyDescent="0.25">
      <c r="A37" s="9" t="s">
        <v>23</v>
      </c>
      <c r="B37" s="13">
        <v>2466</v>
      </c>
      <c r="C37" s="13">
        <v>1877.7</v>
      </c>
      <c r="D37" s="12">
        <f t="shared" ref="D37:D92" si="2">(C37/B37)*100</f>
        <v>76.143552311435528</v>
      </c>
      <c r="E37" s="13">
        <v>1984.7</v>
      </c>
      <c r="F37" s="22">
        <f t="shared" ref="F37:F91" si="3">C37-E37</f>
        <v>-107</v>
      </c>
    </row>
    <row r="38" spans="1:6" ht="63" x14ac:dyDescent="0.25">
      <c r="A38" s="9" t="s">
        <v>24</v>
      </c>
      <c r="B38" s="13">
        <v>7602.2</v>
      </c>
      <c r="C38" s="13">
        <v>4816.3</v>
      </c>
      <c r="D38" s="12">
        <f t="shared" si="2"/>
        <v>63.354029096840392</v>
      </c>
      <c r="E38" s="13">
        <v>6229.1</v>
      </c>
      <c r="F38" s="22">
        <f t="shared" si="3"/>
        <v>-1412.8000000000002</v>
      </c>
    </row>
    <row r="39" spans="1:6" ht="63" x14ac:dyDescent="0.25">
      <c r="A39" s="9" t="s">
        <v>25</v>
      </c>
      <c r="B39" s="13">
        <v>313564</v>
      </c>
      <c r="C39" s="13">
        <v>211642.4</v>
      </c>
      <c r="D39" s="12">
        <f t="shared" si="2"/>
        <v>67.495758441657841</v>
      </c>
      <c r="E39" s="13">
        <v>202218.6</v>
      </c>
      <c r="F39" s="22">
        <f t="shared" si="3"/>
        <v>9423.7999999999884</v>
      </c>
    </row>
    <row r="40" spans="1:6" ht="47.25" x14ac:dyDescent="0.25">
      <c r="A40" s="9" t="s">
        <v>26</v>
      </c>
      <c r="B40" s="13">
        <v>43275.4</v>
      </c>
      <c r="C40" s="13">
        <v>33154.400000000001</v>
      </c>
      <c r="D40" s="12">
        <f t="shared" si="2"/>
        <v>76.612578970962716</v>
      </c>
      <c r="E40" s="13">
        <v>31522.7</v>
      </c>
      <c r="F40" s="22">
        <f t="shared" si="3"/>
        <v>1631.7000000000007</v>
      </c>
    </row>
    <row r="41" spans="1:6" ht="18" customHeight="1" x14ac:dyDescent="0.25">
      <c r="A41" s="27" t="s">
        <v>85</v>
      </c>
      <c r="B41" s="13">
        <v>2293.8000000000002</v>
      </c>
      <c r="C41" s="13">
        <v>2283.9</v>
      </c>
      <c r="D41" s="12">
        <f t="shared" ref="D41" si="4">(C41/B41)*100</f>
        <v>99.568401778707809</v>
      </c>
      <c r="E41" s="13">
        <v>0</v>
      </c>
      <c r="F41" s="22">
        <f t="shared" si="3"/>
        <v>2283.9</v>
      </c>
    </row>
    <row r="42" spans="1:6" x14ac:dyDescent="0.25">
      <c r="A42" s="9" t="s">
        <v>27</v>
      </c>
      <c r="B42" s="13">
        <v>420.6</v>
      </c>
      <c r="C42" s="13">
        <v>0</v>
      </c>
      <c r="D42" s="12">
        <f t="shared" si="2"/>
        <v>0</v>
      </c>
      <c r="E42" s="13">
        <v>0</v>
      </c>
      <c r="F42" s="22">
        <f t="shared" si="3"/>
        <v>0</v>
      </c>
    </row>
    <row r="43" spans="1:6" x14ac:dyDescent="0.25">
      <c r="A43" s="9" t="s">
        <v>28</v>
      </c>
      <c r="B43" s="13">
        <v>654050.80000000005</v>
      </c>
      <c r="C43" s="13">
        <v>488101.7</v>
      </c>
      <c r="D43" s="12">
        <f t="shared" si="2"/>
        <v>74.627490708672781</v>
      </c>
      <c r="E43" s="13">
        <v>436040.6</v>
      </c>
      <c r="F43" s="22">
        <f t="shared" si="3"/>
        <v>52061.100000000035</v>
      </c>
    </row>
    <row r="44" spans="1:6" hidden="1" x14ac:dyDescent="0.25">
      <c r="A44" s="8" t="s">
        <v>29</v>
      </c>
      <c r="B44" s="12">
        <v>0</v>
      </c>
      <c r="C44" s="12">
        <v>0</v>
      </c>
      <c r="D44" s="12">
        <v>0</v>
      </c>
      <c r="E44" s="12"/>
      <c r="F44" s="22">
        <f t="shared" si="3"/>
        <v>0</v>
      </c>
    </row>
    <row r="45" spans="1:6" hidden="1" x14ac:dyDescent="0.25">
      <c r="A45" s="9" t="s">
        <v>30</v>
      </c>
      <c r="B45" s="13">
        <v>0</v>
      </c>
      <c r="C45" s="13">
        <v>0</v>
      </c>
      <c r="D45" s="13">
        <v>0</v>
      </c>
      <c r="E45" s="13"/>
      <c r="F45" s="22">
        <f t="shared" si="3"/>
        <v>0</v>
      </c>
    </row>
    <row r="46" spans="1:6" hidden="1" x14ac:dyDescent="0.25">
      <c r="A46" s="9" t="s">
        <v>31</v>
      </c>
      <c r="B46" s="13">
        <v>0</v>
      </c>
      <c r="C46" s="13">
        <v>0</v>
      </c>
      <c r="D46" s="12">
        <v>0</v>
      </c>
      <c r="E46" s="13"/>
      <c r="F46" s="22">
        <f t="shared" si="3"/>
        <v>0</v>
      </c>
    </row>
    <row r="47" spans="1:6" ht="31.5" x14ac:dyDescent="0.25">
      <c r="A47" s="8" t="s">
        <v>32</v>
      </c>
      <c r="B47" s="12">
        <f>B48+B49+B50</f>
        <v>128147.7</v>
      </c>
      <c r="C47" s="12">
        <f>C48+C49+C50</f>
        <v>104675.9</v>
      </c>
      <c r="D47" s="12">
        <f t="shared" si="2"/>
        <v>81.683791437536527</v>
      </c>
      <c r="E47" s="12">
        <f>E48+E50+E49</f>
        <v>78051</v>
      </c>
      <c r="F47" s="22">
        <f t="shared" si="3"/>
        <v>26624.899999999994</v>
      </c>
    </row>
    <row r="48" spans="1:6" x14ac:dyDescent="0.25">
      <c r="A48" s="9" t="s">
        <v>75</v>
      </c>
      <c r="B48" s="13">
        <v>58846.7</v>
      </c>
      <c r="C48" s="13">
        <v>55818.5</v>
      </c>
      <c r="D48" s="12">
        <f t="shared" si="2"/>
        <v>94.85408697514049</v>
      </c>
      <c r="E48" s="13">
        <v>50134.2</v>
      </c>
      <c r="F48" s="22">
        <f t="shared" si="3"/>
        <v>5684.3000000000029</v>
      </c>
    </row>
    <row r="49" spans="1:6" ht="47.25" x14ac:dyDescent="0.25">
      <c r="A49" s="9" t="s">
        <v>76</v>
      </c>
      <c r="B49" s="13">
        <v>26532</v>
      </c>
      <c r="C49" s="13">
        <v>13683.7</v>
      </c>
      <c r="D49" s="12">
        <f t="shared" si="2"/>
        <v>51.574325342982064</v>
      </c>
      <c r="E49" s="13">
        <v>3695.8</v>
      </c>
      <c r="F49" s="22">
        <f t="shared" si="3"/>
        <v>9987.9000000000015</v>
      </c>
    </row>
    <row r="50" spans="1:6" ht="31.5" x14ac:dyDescent="0.25">
      <c r="A50" s="9" t="s">
        <v>33</v>
      </c>
      <c r="B50" s="13">
        <v>42769</v>
      </c>
      <c r="C50" s="13">
        <v>35173.699999999997</v>
      </c>
      <c r="D50" s="12">
        <f t="shared" si="2"/>
        <v>82.241109214618064</v>
      </c>
      <c r="E50" s="13">
        <v>24221</v>
      </c>
      <c r="F50" s="22">
        <f t="shared" si="3"/>
        <v>10952.699999999997</v>
      </c>
    </row>
    <row r="51" spans="1:6" x14ac:dyDescent="0.25">
      <c r="A51" s="8" t="s">
        <v>34</v>
      </c>
      <c r="B51" s="12">
        <f>B52+B53+B54+B55+B56</f>
        <v>661358.1</v>
      </c>
      <c r="C51" s="12">
        <f>C52+C53+C54+C55+C56</f>
        <v>465358.39999999997</v>
      </c>
      <c r="D51" s="12">
        <f t="shared" si="2"/>
        <v>70.364058442771011</v>
      </c>
      <c r="E51" s="12">
        <f>E52+E53+E54+E55+E56</f>
        <v>501421.69999999995</v>
      </c>
      <c r="F51" s="22">
        <f t="shared" si="3"/>
        <v>-36063.299999999988</v>
      </c>
    </row>
    <row r="52" spans="1:6" x14ac:dyDescent="0.25">
      <c r="A52" s="9" t="s">
        <v>35</v>
      </c>
      <c r="B52" s="13">
        <v>11263.8</v>
      </c>
      <c r="C52" s="13">
        <v>7722.4</v>
      </c>
      <c r="D52" s="12">
        <f t="shared" si="2"/>
        <v>68.559455956249224</v>
      </c>
      <c r="E52" s="13">
        <v>5645.2</v>
      </c>
      <c r="F52" s="22">
        <f t="shared" si="3"/>
        <v>2077.1999999999998</v>
      </c>
    </row>
    <row r="53" spans="1:6" x14ac:dyDescent="0.25">
      <c r="A53" s="9" t="s">
        <v>36</v>
      </c>
      <c r="B53" s="13">
        <v>870.7</v>
      </c>
      <c r="C53" s="13">
        <v>633.20000000000005</v>
      </c>
      <c r="D53" s="12">
        <f t="shared" si="2"/>
        <v>72.723096359251187</v>
      </c>
      <c r="E53" s="13">
        <v>62219.8</v>
      </c>
      <c r="F53" s="22">
        <f t="shared" si="3"/>
        <v>-61586.600000000006</v>
      </c>
    </row>
    <row r="54" spans="1:6" x14ac:dyDescent="0.25">
      <c r="A54" s="9" t="s">
        <v>37</v>
      </c>
      <c r="B54" s="13">
        <v>631110.40000000002</v>
      </c>
      <c r="C54" s="13">
        <v>449107.20000000001</v>
      </c>
      <c r="D54" s="12">
        <f t="shared" si="2"/>
        <v>71.161432294571597</v>
      </c>
      <c r="E54" s="13">
        <v>403207.8</v>
      </c>
      <c r="F54" s="22">
        <f t="shared" si="3"/>
        <v>45899.400000000023</v>
      </c>
    </row>
    <row r="55" spans="1:6" x14ac:dyDescent="0.25">
      <c r="A55" s="9" t="s">
        <v>38</v>
      </c>
      <c r="B55" s="13">
        <v>13506</v>
      </c>
      <c r="C55" s="13">
        <v>6092.8</v>
      </c>
      <c r="D55" s="12">
        <f t="shared" si="2"/>
        <v>45.111802162002071</v>
      </c>
      <c r="E55" s="13">
        <v>22150.3</v>
      </c>
      <c r="F55" s="22">
        <f t="shared" si="3"/>
        <v>-16057.5</v>
      </c>
    </row>
    <row r="56" spans="1:6" ht="31.5" x14ac:dyDescent="0.25">
      <c r="A56" s="9" t="s">
        <v>39</v>
      </c>
      <c r="B56" s="13">
        <v>4607.2</v>
      </c>
      <c r="C56" s="13">
        <v>1802.8</v>
      </c>
      <c r="D56" s="12">
        <f t="shared" si="2"/>
        <v>39.130057301614862</v>
      </c>
      <c r="E56" s="13">
        <v>8198.6</v>
      </c>
      <c r="F56" s="22">
        <f t="shared" si="3"/>
        <v>-6395.8</v>
      </c>
    </row>
    <row r="57" spans="1:6" x14ac:dyDescent="0.25">
      <c r="A57" s="8" t="s">
        <v>40</v>
      </c>
      <c r="B57" s="12">
        <f>B58+B59+B60+B61+B62</f>
        <v>2345112.3000000003</v>
      </c>
      <c r="C57" s="12">
        <f>C58+C59+C60+C61+C62</f>
        <v>1611315.7999999998</v>
      </c>
      <c r="D57" s="12">
        <f t="shared" si="2"/>
        <v>68.709536852456893</v>
      </c>
      <c r="E57" s="12">
        <f>E58+E59+E60+E61+E62</f>
        <v>1244934.7999999998</v>
      </c>
      <c r="F57" s="22">
        <f t="shared" si="3"/>
        <v>366381</v>
      </c>
    </row>
    <row r="58" spans="1:6" x14ac:dyDescent="0.25">
      <c r="A58" s="9" t="s">
        <v>41</v>
      </c>
      <c r="B58" s="13">
        <v>558344.30000000005</v>
      </c>
      <c r="C58" s="13">
        <v>370987.4</v>
      </c>
      <c r="D58" s="12">
        <f t="shared" si="2"/>
        <v>66.444199394531296</v>
      </c>
      <c r="E58" s="13">
        <v>141783.79999999999</v>
      </c>
      <c r="F58" s="22">
        <f t="shared" si="3"/>
        <v>229203.60000000003</v>
      </c>
    </row>
    <row r="59" spans="1:6" x14ac:dyDescent="0.25">
      <c r="A59" s="9" t="s">
        <v>42</v>
      </c>
      <c r="B59" s="13">
        <v>187529.4</v>
      </c>
      <c r="C59" s="13">
        <v>145796.6</v>
      </c>
      <c r="D59" s="12">
        <f t="shared" si="2"/>
        <v>77.745996094479054</v>
      </c>
      <c r="E59" s="13">
        <v>130684.7</v>
      </c>
      <c r="F59" s="22">
        <f t="shared" si="3"/>
        <v>15111.900000000009</v>
      </c>
    </row>
    <row r="60" spans="1:6" x14ac:dyDescent="0.25">
      <c r="A60" s="9" t="s">
        <v>43</v>
      </c>
      <c r="B60" s="13">
        <v>1157471.5</v>
      </c>
      <c r="C60" s="13">
        <v>760798.4</v>
      </c>
      <c r="D60" s="12">
        <f t="shared" si="2"/>
        <v>65.729341931961187</v>
      </c>
      <c r="E60" s="13">
        <v>702727.2</v>
      </c>
      <c r="F60" s="22">
        <f t="shared" si="3"/>
        <v>58071.20000000007</v>
      </c>
    </row>
    <row r="61" spans="1:6" ht="31.5" x14ac:dyDescent="0.25">
      <c r="A61" s="9" t="s">
        <v>44</v>
      </c>
      <c r="B61" s="13">
        <v>0</v>
      </c>
      <c r="C61" s="13">
        <v>0</v>
      </c>
      <c r="D61" s="12">
        <v>0</v>
      </c>
      <c r="E61" s="13">
        <v>0</v>
      </c>
      <c r="F61" s="22">
        <f t="shared" si="3"/>
        <v>0</v>
      </c>
    </row>
    <row r="62" spans="1:6" ht="31.5" x14ac:dyDescent="0.25">
      <c r="A62" s="9" t="s">
        <v>45</v>
      </c>
      <c r="B62" s="13">
        <v>441767.1</v>
      </c>
      <c r="C62" s="13">
        <v>333733.40000000002</v>
      </c>
      <c r="D62" s="12">
        <f t="shared" si="2"/>
        <v>75.545100574488245</v>
      </c>
      <c r="E62" s="13">
        <v>269739.09999999998</v>
      </c>
      <c r="F62" s="22">
        <f t="shared" si="3"/>
        <v>63994.300000000047</v>
      </c>
    </row>
    <row r="63" spans="1:6" x14ac:dyDescent="0.25">
      <c r="A63" s="8" t="s">
        <v>46</v>
      </c>
      <c r="B63" s="12">
        <f>B64</f>
        <v>740921.8</v>
      </c>
      <c r="C63" s="12">
        <f>C64</f>
        <v>502303.4</v>
      </c>
      <c r="D63" s="12">
        <f t="shared" si="2"/>
        <v>67.794388017736821</v>
      </c>
      <c r="E63" s="12">
        <f>E64</f>
        <v>31294.2</v>
      </c>
      <c r="F63" s="22">
        <f t="shared" si="3"/>
        <v>471009.2</v>
      </c>
    </row>
    <row r="64" spans="1:6" ht="31.5" x14ac:dyDescent="0.25">
      <c r="A64" s="9" t="s">
        <v>47</v>
      </c>
      <c r="B64" s="13">
        <v>740921.8</v>
      </c>
      <c r="C64" s="13">
        <v>502303.4</v>
      </c>
      <c r="D64" s="12">
        <f t="shared" si="2"/>
        <v>67.794388017736821</v>
      </c>
      <c r="E64" s="13">
        <v>31294.2</v>
      </c>
      <c r="F64" s="22">
        <f t="shared" si="3"/>
        <v>471009.2</v>
      </c>
    </row>
    <row r="65" spans="1:6" x14ac:dyDescent="0.25">
      <c r="A65" s="8" t="s">
        <v>48</v>
      </c>
      <c r="B65" s="12">
        <f>B66+B67+B68+B69+B70+B71</f>
        <v>6245134</v>
      </c>
      <c r="C65" s="12">
        <f>C66+C67+C68+C69+C70+C71</f>
        <v>4802376.7</v>
      </c>
      <c r="D65" s="12">
        <f t="shared" si="2"/>
        <v>76.897896826553279</v>
      </c>
      <c r="E65" s="12">
        <f>E66+E67+E68+E69+E70+E71</f>
        <v>4300420.5000000009</v>
      </c>
      <c r="F65" s="22">
        <f t="shared" si="3"/>
        <v>501956.19999999925</v>
      </c>
    </row>
    <row r="66" spans="1:6" x14ac:dyDescent="0.25">
      <c r="A66" s="9" t="s">
        <v>49</v>
      </c>
      <c r="B66" s="13">
        <v>1629382.6</v>
      </c>
      <c r="C66" s="13">
        <v>1354142.8</v>
      </c>
      <c r="D66" s="12">
        <f t="shared" si="2"/>
        <v>83.107724361362386</v>
      </c>
      <c r="E66" s="13">
        <v>1329717.8</v>
      </c>
      <c r="F66" s="22">
        <f t="shared" si="3"/>
        <v>24425</v>
      </c>
    </row>
    <row r="67" spans="1:6" x14ac:dyDescent="0.25">
      <c r="A67" s="9" t="s">
        <v>50</v>
      </c>
      <c r="B67" s="13">
        <v>4090800</v>
      </c>
      <c r="C67" s="13">
        <v>3033833.7</v>
      </c>
      <c r="D67" s="12">
        <f t="shared" si="2"/>
        <v>74.162356996186574</v>
      </c>
      <c r="E67" s="13">
        <v>2552899.2000000002</v>
      </c>
      <c r="F67" s="22">
        <f t="shared" si="3"/>
        <v>480934.5</v>
      </c>
    </row>
    <row r="68" spans="1:6" x14ac:dyDescent="0.25">
      <c r="A68" s="18" t="s">
        <v>51</v>
      </c>
      <c r="B68" s="5">
        <v>435991.2</v>
      </c>
      <c r="C68" s="5">
        <v>339590.5</v>
      </c>
      <c r="D68" s="6">
        <f t="shared" si="2"/>
        <v>77.889301435441809</v>
      </c>
      <c r="E68" s="5">
        <v>346185</v>
      </c>
      <c r="F68" s="17">
        <f t="shared" si="3"/>
        <v>-6594.5</v>
      </c>
    </row>
    <row r="69" spans="1:6" ht="31.5" x14ac:dyDescent="0.25">
      <c r="A69" s="18" t="s">
        <v>52</v>
      </c>
      <c r="B69" s="5">
        <v>19118.2</v>
      </c>
      <c r="C69" s="5">
        <v>12842.3</v>
      </c>
      <c r="D69" s="6">
        <f t="shared" si="2"/>
        <v>67.173164837693918</v>
      </c>
      <c r="E69" s="5">
        <v>10868.7</v>
      </c>
      <c r="F69" s="17">
        <f t="shared" si="3"/>
        <v>1973.5999999999985</v>
      </c>
    </row>
    <row r="70" spans="1:6" x14ac:dyDescent="0.25">
      <c r="A70" s="18" t="s">
        <v>53</v>
      </c>
      <c r="B70" s="5">
        <v>42663.9</v>
      </c>
      <c r="C70" s="5">
        <v>37526.199999999997</v>
      </c>
      <c r="D70" s="6">
        <f t="shared" si="2"/>
        <v>87.957734759363291</v>
      </c>
      <c r="E70" s="5">
        <v>40286.400000000001</v>
      </c>
      <c r="F70" s="17">
        <f t="shared" si="3"/>
        <v>-2760.2000000000044</v>
      </c>
    </row>
    <row r="71" spans="1:6" x14ac:dyDescent="0.25">
      <c r="A71" s="18" t="s">
        <v>54</v>
      </c>
      <c r="B71" s="5">
        <v>27178.1</v>
      </c>
      <c r="C71" s="5">
        <v>24441.200000000001</v>
      </c>
      <c r="D71" s="6">
        <f t="shared" si="2"/>
        <v>89.929759622637349</v>
      </c>
      <c r="E71" s="5">
        <v>20463.400000000001</v>
      </c>
      <c r="F71" s="17">
        <f t="shared" si="3"/>
        <v>3977.7999999999993</v>
      </c>
    </row>
    <row r="72" spans="1:6" x14ac:dyDescent="0.25">
      <c r="A72" s="16" t="s">
        <v>55</v>
      </c>
      <c r="B72" s="6">
        <f>B73+B74</f>
        <v>463872.6</v>
      </c>
      <c r="C72" s="6">
        <f>C73+C74</f>
        <v>346841.10000000003</v>
      </c>
      <c r="D72" s="6">
        <f t="shared" si="2"/>
        <v>74.770766801057022</v>
      </c>
      <c r="E72" s="6">
        <f>E73+E74</f>
        <v>394517.2</v>
      </c>
      <c r="F72" s="17">
        <f t="shared" si="3"/>
        <v>-47676.099999999977</v>
      </c>
    </row>
    <row r="73" spans="1:6" x14ac:dyDescent="0.25">
      <c r="A73" s="18" t="s">
        <v>56</v>
      </c>
      <c r="B73" s="5">
        <v>443956.5</v>
      </c>
      <c r="C73" s="5">
        <v>331793.7</v>
      </c>
      <c r="D73" s="6">
        <f t="shared" si="2"/>
        <v>74.735632882951379</v>
      </c>
      <c r="E73" s="5">
        <v>379825.4</v>
      </c>
      <c r="F73" s="17">
        <f t="shared" si="3"/>
        <v>-48031.700000000012</v>
      </c>
    </row>
    <row r="74" spans="1:6" ht="31.5" x14ac:dyDescent="0.25">
      <c r="A74" s="18" t="s">
        <v>57</v>
      </c>
      <c r="B74" s="5">
        <v>19916.099999999999</v>
      </c>
      <c r="C74" s="5">
        <v>15047.4</v>
      </c>
      <c r="D74" s="6">
        <f t="shared" si="2"/>
        <v>75.553948815280108</v>
      </c>
      <c r="E74" s="5">
        <v>14691.8</v>
      </c>
      <c r="F74" s="17">
        <f t="shared" si="3"/>
        <v>355.60000000000036</v>
      </c>
    </row>
    <row r="75" spans="1:6" x14ac:dyDescent="0.25">
      <c r="A75" s="16" t="s">
        <v>58</v>
      </c>
      <c r="B75" s="6">
        <f>B76</f>
        <v>2268</v>
      </c>
      <c r="C75" s="6">
        <f>C76</f>
        <v>1488</v>
      </c>
      <c r="D75" s="6">
        <v>0</v>
      </c>
      <c r="E75" s="6">
        <f>E76</f>
        <v>4944</v>
      </c>
      <c r="F75" s="17">
        <f t="shared" si="3"/>
        <v>-3456</v>
      </c>
    </row>
    <row r="76" spans="1:6" x14ac:dyDescent="0.25">
      <c r="A76" s="18" t="s">
        <v>59</v>
      </c>
      <c r="B76" s="5">
        <v>2268</v>
      </c>
      <c r="C76" s="5">
        <v>1488</v>
      </c>
      <c r="D76" s="5">
        <v>0</v>
      </c>
      <c r="E76" s="5">
        <v>4944</v>
      </c>
      <c r="F76" s="17">
        <f t="shared" si="3"/>
        <v>-3456</v>
      </c>
    </row>
    <row r="77" spans="1:6" x14ac:dyDescent="0.25">
      <c r="A77" s="16" t="s">
        <v>60</v>
      </c>
      <c r="B77" s="6">
        <f>B78+B79+B80+B81</f>
        <v>440433.19999999995</v>
      </c>
      <c r="C77" s="6">
        <f>C78+C79+C80+C81</f>
        <v>279961.90000000002</v>
      </c>
      <c r="D77" s="6">
        <f t="shared" si="2"/>
        <v>63.56512179372492</v>
      </c>
      <c r="E77" s="6">
        <f>E78+E79+E80+E81</f>
        <v>286694.19999999995</v>
      </c>
      <c r="F77" s="17">
        <f t="shared" si="3"/>
        <v>-6732.2999999999302</v>
      </c>
    </row>
    <row r="78" spans="1:6" x14ac:dyDescent="0.25">
      <c r="A78" s="18" t="s">
        <v>61</v>
      </c>
      <c r="B78" s="5">
        <v>29232.799999999999</v>
      </c>
      <c r="C78" s="5">
        <v>20699.3</v>
      </c>
      <c r="D78" s="6">
        <f t="shared" si="2"/>
        <v>70.808475411181959</v>
      </c>
      <c r="E78" s="5">
        <v>20726.900000000001</v>
      </c>
      <c r="F78" s="17">
        <f t="shared" si="3"/>
        <v>-27.600000000002183</v>
      </c>
    </row>
    <row r="79" spans="1:6" x14ac:dyDescent="0.25">
      <c r="A79" s="18" t="s">
        <v>73</v>
      </c>
      <c r="B79" s="5">
        <v>196911.1</v>
      </c>
      <c r="C79" s="5">
        <v>118753.7</v>
      </c>
      <c r="D79" s="6">
        <f t="shared" si="2"/>
        <v>60.30828124976194</v>
      </c>
      <c r="E79" s="5">
        <v>158109.29999999999</v>
      </c>
      <c r="F79" s="17">
        <f t="shared" si="3"/>
        <v>-39355.599999999991</v>
      </c>
    </row>
    <row r="80" spans="1:6" x14ac:dyDescent="0.25">
      <c r="A80" s="18" t="s">
        <v>62</v>
      </c>
      <c r="B80" s="5">
        <v>214289.3</v>
      </c>
      <c r="C80" s="5">
        <v>140508.9</v>
      </c>
      <c r="D80" s="6">
        <f t="shared" si="2"/>
        <v>65.569722799971814</v>
      </c>
      <c r="E80" s="5">
        <v>107803.7</v>
      </c>
      <c r="F80" s="17">
        <f t="shared" si="3"/>
        <v>32705.199999999997</v>
      </c>
    </row>
    <row r="81" spans="1:6" x14ac:dyDescent="0.25">
      <c r="A81" s="18" t="s">
        <v>63</v>
      </c>
      <c r="B81" s="5">
        <v>0</v>
      </c>
      <c r="C81" s="5">
        <v>0</v>
      </c>
      <c r="D81" s="6">
        <v>0</v>
      </c>
      <c r="E81" s="5">
        <v>54.3</v>
      </c>
      <c r="F81" s="17">
        <f t="shared" si="3"/>
        <v>-54.3</v>
      </c>
    </row>
    <row r="82" spans="1:6" x14ac:dyDescent="0.25">
      <c r="A82" s="16" t="s">
        <v>64</v>
      </c>
      <c r="B82" s="6">
        <f>B83+B84+B85</f>
        <v>1027650</v>
      </c>
      <c r="C82" s="6">
        <f>C83+C84+C85</f>
        <v>604696.6</v>
      </c>
      <c r="D82" s="6">
        <f t="shared" si="2"/>
        <v>58.842660438865366</v>
      </c>
      <c r="E82" s="6">
        <f>E83+E84+E85</f>
        <v>358554</v>
      </c>
      <c r="F82" s="17">
        <f t="shared" si="3"/>
        <v>246142.59999999998</v>
      </c>
    </row>
    <row r="83" spans="1:6" x14ac:dyDescent="0.25">
      <c r="A83" s="18" t="s">
        <v>65</v>
      </c>
      <c r="B83" s="5">
        <v>242904</v>
      </c>
      <c r="C83" s="5">
        <v>200249.2</v>
      </c>
      <c r="D83" s="6">
        <f t="shared" si="2"/>
        <v>82.439646938708293</v>
      </c>
      <c r="E83" s="5">
        <v>200755.8</v>
      </c>
      <c r="F83" s="17">
        <f t="shared" si="3"/>
        <v>-506.59999999997672</v>
      </c>
    </row>
    <row r="84" spans="1:6" x14ac:dyDescent="0.25">
      <c r="A84" s="18" t="s">
        <v>66</v>
      </c>
      <c r="B84" s="5">
        <v>572820.69999999995</v>
      </c>
      <c r="C84" s="5">
        <v>242890.8</v>
      </c>
      <c r="D84" s="6">
        <f t="shared" si="2"/>
        <v>42.402587755645001</v>
      </c>
      <c r="E84" s="5">
        <v>2905.5</v>
      </c>
      <c r="F84" s="17">
        <f t="shared" si="3"/>
        <v>239985.3</v>
      </c>
    </row>
    <row r="85" spans="1:6" x14ac:dyDescent="0.25">
      <c r="A85" s="18" t="s">
        <v>67</v>
      </c>
      <c r="B85" s="5">
        <v>211925.3</v>
      </c>
      <c r="C85" s="5">
        <v>161556.6</v>
      </c>
      <c r="D85" s="6">
        <f t="shared" si="2"/>
        <v>76.232804672212339</v>
      </c>
      <c r="E85" s="5">
        <v>154892.70000000001</v>
      </c>
      <c r="F85" s="17">
        <f t="shared" si="3"/>
        <v>6663.8999999999942</v>
      </c>
    </row>
    <row r="86" spans="1:6" x14ac:dyDescent="0.25">
      <c r="A86" s="16" t="s">
        <v>68</v>
      </c>
      <c r="B86" s="6">
        <f>B87+B88+B89</f>
        <v>29899.5</v>
      </c>
      <c r="C86" s="6">
        <f>C87+C88+C89</f>
        <v>27649.599999999999</v>
      </c>
      <c r="D86" s="6">
        <f t="shared" si="2"/>
        <v>92.475125002090337</v>
      </c>
      <c r="E86" s="6">
        <f>E87+E88+E89</f>
        <v>23074.2</v>
      </c>
      <c r="F86" s="17">
        <f t="shared" si="3"/>
        <v>4575.3999999999978</v>
      </c>
    </row>
    <row r="87" spans="1:6" x14ac:dyDescent="0.25">
      <c r="A87" s="18" t="s">
        <v>69</v>
      </c>
      <c r="B87" s="5">
        <v>19850</v>
      </c>
      <c r="C87" s="5">
        <v>19850</v>
      </c>
      <c r="D87" s="6">
        <f t="shared" si="2"/>
        <v>100</v>
      </c>
      <c r="E87" s="5">
        <v>18412.5</v>
      </c>
      <c r="F87" s="17">
        <f t="shared" si="3"/>
        <v>1437.5</v>
      </c>
    </row>
    <row r="88" spans="1:6" x14ac:dyDescent="0.25">
      <c r="A88" s="18" t="s">
        <v>70</v>
      </c>
      <c r="B88" s="5">
        <v>0</v>
      </c>
      <c r="C88" s="5">
        <v>0</v>
      </c>
      <c r="D88" s="6">
        <v>0</v>
      </c>
      <c r="E88" s="5">
        <v>4161.7</v>
      </c>
      <c r="F88" s="17">
        <f t="shared" si="3"/>
        <v>-4161.7</v>
      </c>
    </row>
    <row r="89" spans="1:6" ht="31.5" x14ac:dyDescent="0.25">
      <c r="A89" s="18" t="s">
        <v>74</v>
      </c>
      <c r="B89" s="5">
        <v>10049.5</v>
      </c>
      <c r="C89" s="5">
        <v>7799.6</v>
      </c>
      <c r="D89" s="6">
        <f t="shared" si="2"/>
        <v>77.611821483655902</v>
      </c>
      <c r="E89" s="5">
        <v>500</v>
      </c>
      <c r="F89" s="17">
        <f t="shared" si="3"/>
        <v>7299.6</v>
      </c>
    </row>
    <row r="90" spans="1:6" x14ac:dyDescent="0.25">
      <c r="A90" s="16" t="s">
        <v>71</v>
      </c>
      <c r="B90" s="6">
        <f>B91</f>
        <v>15870</v>
      </c>
      <c r="C90" s="6">
        <f>C91</f>
        <v>7829</v>
      </c>
      <c r="D90" s="6">
        <f t="shared" si="2"/>
        <v>49.332073093887843</v>
      </c>
      <c r="E90" s="6">
        <f>E91</f>
        <v>12768</v>
      </c>
      <c r="F90" s="17">
        <f t="shared" si="3"/>
        <v>-4939</v>
      </c>
    </row>
    <row r="91" spans="1:6" ht="31.5" x14ac:dyDescent="0.25">
      <c r="A91" s="18" t="s">
        <v>72</v>
      </c>
      <c r="B91" s="5">
        <v>15870</v>
      </c>
      <c r="C91" s="5">
        <v>7829</v>
      </c>
      <c r="D91" s="6">
        <f t="shared" si="2"/>
        <v>49.332073093887843</v>
      </c>
      <c r="E91" s="5">
        <v>12768</v>
      </c>
      <c r="F91" s="17">
        <f t="shared" si="3"/>
        <v>-4939</v>
      </c>
    </row>
    <row r="92" spans="1:6" ht="21" thickBot="1" x14ac:dyDescent="0.3">
      <c r="A92" s="19" t="s">
        <v>1</v>
      </c>
      <c r="B92" s="7">
        <f>B36+B44+B47+B51+B57+B63+B65+B72+B75+B77+B82+B86+B90</f>
        <v>13124339.999999998</v>
      </c>
      <c r="C92" s="7">
        <f>C90+C86+C82+C77+C75+C72+C65+C63+C57+C51+C47+C36</f>
        <v>9496372.8000000007</v>
      </c>
      <c r="D92" s="7">
        <f t="shared" si="2"/>
        <v>72.356955092598966</v>
      </c>
      <c r="E92" s="7">
        <f>E90+E86+E82+E77+E75+E72+E65+E63+E57+E51+E47+E36</f>
        <v>7914669.5000000009</v>
      </c>
      <c r="F92" s="20">
        <f>C92-E92</f>
        <v>1581703.2999999998</v>
      </c>
    </row>
  </sheetData>
  <mergeCells count="14">
    <mergeCell ref="A32:F32"/>
    <mergeCell ref="A33:A34"/>
    <mergeCell ref="B33:B34"/>
    <mergeCell ref="C33:C34"/>
    <mergeCell ref="D33:D34"/>
    <mergeCell ref="E33:E34"/>
    <mergeCell ref="F33:F34"/>
    <mergeCell ref="A1:F1"/>
    <mergeCell ref="A2:A3"/>
    <mergeCell ref="B2:B3"/>
    <mergeCell ref="C2:C3"/>
    <mergeCell ref="D2:D3"/>
    <mergeCell ref="E2:E3"/>
    <mergeCell ref="F2:F3"/>
  </mergeCells>
  <phoneticPr fontId="6" type="noConversion"/>
  <pageMargins left="0.70866141732283472" right="0.70866141732283472" top="0.74803149606299213" bottom="0" header="0.31496062992125984" footer="0"/>
  <pageSetup paperSize="9" scale="51" fitToHeight="11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2022-11-08T12:01:36Z</cp:lastPrinted>
  <dcterms:created xsi:type="dcterms:W3CDTF">2020-06-10T13:32:47Z</dcterms:created>
  <dcterms:modified xsi:type="dcterms:W3CDTF">2022-11-08T14:03:13Z</dcterms:modified>
</cp:coreProperties>
</file>