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11.2022\"/>
    </mc:Choice>
  </mc:AlternateContent>
  <xr:revisionPtr revIDLastSave="0" documentId="13_ncr:1_{D6E1E958-D003-43D5-9E8D-80C02664CA80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2" l="1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E8" i="2"/>
  <c r="E22" i="2" s="1"/>
  <c r="D8" i="2"/>
  <c r="D22" i="2" s="1"/>
  <c r="C8" i="2"/>
  <c r="C7" i="2" s="1"/>
  <c r="F22" i="2" l="1"/>
  <c r="F8" i="2"/>
  <c r="G8" i="2"/>
  <c r="H8" i="2"/>
  <c r="D7" i="2"/>
  <c r="E7" i="2"/>
  <c r="C22" i="2"/>
  <c r="H22" i="2" s="1"/>
  <c r="G22" i="2" l="1"/>
  <c r="H7" i="2"/>
  <c r="G7" i="2"/>
  <c r="F7" i="2"/>
  <c r="E29" i="2" l="1"/>
  <c r="D29" i="2"/>
  <c r="H34" i="2"/>
  <c r="H36" i="2"/>
  <c r="G37" i="2" l="1"/>
  <c r="F38" i="2"/>
  <c r="C29" i="2" l="1"/>
  <c r="H29" i="2" s="1"/>
  <c r="H30" i="2" l="1"/>
  <c r="H32" i="2" l="1"/>
  <c r="G31" i="2" l="1"/>
  <c r="H42" i="2"/>
  <c r="G42" i="2"/>
  <c r="F42" i="2"/>
  <c r="H41" i="2"/>
  <c r="F41" i="2"/>
  <c r="H40" i="2"/>
  <c r="G40" i="2"/>
  <c r="F40" i="2"/>
  <c r="H39" i="2"/>
  <c r="F39" i="2"/>
  <c r="H38" i="2"/>
  <c r="H37" i="2"/>
  <c r="F37" i="2"/>
  <c r="G36" i="2"/>
  <c r="F36" i="2"/>
  <c r="F35" i="2"/>
  <c r="G34" i="2"/>
  <c r="F34" i="2"/>
  <c r="H33" i="2"/>
  <c r="G33" i="2"/>
  <c r="F33" i="2"/>
  <c r="G32" i="2"/>
  <c r="F32" i="2"/>
  <c r="H31" i="2"/>
  <c r="G30" i="2"/>
  <c r="F30" i="2"/>
  <c r="G29" i="2" l="1"/>
  <c r="F29" i="2"/>
  <c r="D44" i="2"/>
  <c r="E44" i="2"/>
  <c r="C44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<sst xmlns="http://schemas.openxmlformats.org/spreadsheetml/2006/main" count="90" uniqueCount="87">
  <si>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</si>
  <si>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</si>
  <si>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</si>
  <si>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</si>
  <si>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</si>
  <si>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</si>
  <si>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</si>
  <si>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</si>
  <si>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</si>
  <si>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</si>
  <si>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</si>
  <si>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</si>
  <si>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</si>
  <si>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</si>
  <si>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</si>
  <si>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</si>
  <si>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</si>
  <si>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</si>
  <si>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</si>
  <si>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</si>
  <si>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</si>
  <si>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</si>
  <si>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</si>
  <si>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</si>
  <si>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</si>
  <si>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</si>
  <si>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</si>
  <si>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</si>
  <si>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</si>
  <si>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</si>
  <si>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</si>
  <si>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</si>
  <si>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</si>
  <si>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</si>
  <si>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</si>
  <si>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</si>
  <si>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</si>
  <si>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</si>
  <si>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</si>
  <si>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</si>
  <si>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</si>
  <si>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</si>
  <si>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</si>
  <si>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</si>
  <si>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</si>
  <si>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</si>
  <si>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</si>
  <si>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</si>
  <si>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</si>
  <si>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</si>
  <si>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</si>
  <si>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</si>
  <si>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</si>
  <si>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</si>
  <si>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</si>
  <si>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</si>
  <si>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</si>
  <si>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</si>
  <si>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</si>
  <si>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</si>
  <si>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</si>
  <si>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</si>
  <si>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</si>
  <si>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</si>
  <si>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</si>
  <si>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</si>
  <si>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</si>
  <si>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</si>
  <si>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</si>
  <si>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</si>
  <si>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</si>
  <si>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</si>
  <si>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</si>
  <si>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</si>
  <si>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</si>
  <si>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</si>
  <si>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</si>
  <si>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</si>
  <si>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</si>
  <si>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Исполнение за аналогичный период 2021 года</t>
  </si>
  <si>
    <t>План                  на 2022 год</t>
  </si>
  <si>
    <t>% исполнения 2022 г.</t>
  </si>
  <si>
    <t>% исполнения к  2021 г.</t>
  </si>
  <si>
    <t>Отклонение от исполнения аналогичного периода 2021 года</t>
  </si>
  <si>
    <t>% исполнения к аналогичному периоду 2021 года</t>
  </si>
  <si>
    <t>в том числе доп.норматив (2021г.-49,1%; 2022г.-64%)</t>
  </si>
  <si>
    <t>01.11.2022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</si>
</sst>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15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2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5" fontId="14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7" fillId="2" borderId="0" xfId="0" applyNumberFormat="1" applyFont="1" applyFill="1" applyAlignment="1">
      <alignment vertical="center"/>
    </xf>
    <xf numFmtId="165" fontId="5" fillId="2" borderId="0" xfId="0" applyNumberFormat="1" applyFont="1" applyFill="1" applyAlignment="1">
      <alignment vertical="center"/>
    </xf>
    <xf numFmtId="165" fontId="8" fillId="2" borderId="0" xfId="0" applyNumberFormat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49" fontId="9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17" fillId="2" borderId="0" xfId="0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165" fontId="17" fillId="3" borderId="1" xfId="1" applyNumberFormat="1" applyFont="1" applyFill="1" applyBorder="1" applyAlignment="1" applyProtection="1">
      <alignment horizontal="center" vertical="center"/>
      <protection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0" fontId="5" fillId="0" borderId="0" xfId="1" applyNumberFormat="1" applyFont="1" applyFill="1" applyAlignment="1" applyProtection="1">
      <protection hidden="1"/>
    </xf>
    <xf numFmtId="0" fontId="17" fillId="0" borderId="0" xfId="1" applyFont="1" applyFill="1" applyAlignment="1" applyProtection="1">
      <alignment horizontal="center"/>
      <protection hidden="1"/>
    </xf>
    <xf numFmtId="0" fontId="5" fillId="0" borderId="0" xfId="0" applyFont="1" applyFill="1" applyAlignment="1">
      <alignment vertical="center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1"/>
  <sheetViews>
    <sheetView tabSelected="1" topLeftCell="A27" zoomScale="98" zoomScaleNormal="98" workbookViewId="0">
      <selection activeCell="D41" sqref="D41"/>
    </sheetView>
  </sheetViews>
  <sheetFormatPr defaultColWidth="9.33203125" defaultRowHeight="15" x14ac:dyDescent="0.2"/>
  <cols>
    <col min="1" max="1" width="14" style="4" customWidth="1"/>
    <col min="2" max="2" width="36.5" style="4" customWidth="1"/>
    <col min="3" max="3" width="17" style="4" customWidth="1"/>
    <col min="4" max="4" width="15.33203125" style="4" customWidth="1"/>
    <col min="5" max="5" width="16.83203125" style="4" customWidth="1"/>
    <col min="6" max="6" width="12.5" style="5" customWidth="1"/>
    <col min="7" max="7" width="12.5" style="4" customWidth="1"/>
    <col min="8" max="8" width="15" style="4" customWidth="1"/>
    <col min="9" max="9" width="15.6640625" style="4" bestFit="1" customWidth="1"/>
    <col min="10" max="10" width="18.6640625" style="4" customWidth="1"/>
    <col min="11" max="11" width="16.5" style="4" customWidth="1"/>
    <col min="12" max="16384" width="9.33203125" style="4"/>
  </cols>
  <sheetData>
    <row r="1" spans="1:11" ht="42.75" customHeight="1" x14ac:dyDescent="0.2">
      <c r="A1" s="73" t="s">
        <v>77</v>
      </c>
      <c r="B1" s="73"/>
      <c r="C1" s="73"/>
      <c r="D1" s="73"/>
      <c r="E1" s="73"/>
      <c r="F1" s="73"/>
      <c r="G1" s="73"/>
      <c r="H1" s="73"/>
      <c r="I1" s="7"/>
    </row>
    <row r="2" spans="1:11" ht="23.45" customHeight="1" x14ac:dyDescent="0.2">
      <c r="A2" s="73" t="s">
        <v>86</v>
      </c>
      <c r="B2" s="73"/>
      <c r="C2" s="73"/>
      <c r="D2" s="73"/>
      <c r="E2" s="73"/>
      <c r="F2" s="73"/>
      <c r="G2" s="73"/>
      <c r="H2" s="73"/>
      <c r="I2" s="7"/>
    </row>
    <row r="3" spans="1:11" ht="26.45" customHeight="1" x14ac:dyDescent="0.2">
      <c r="A3" s="38"/>
      <c r="B3" s="39" t="s">
        <v>67</v>
      </c>
      <c r="C3" s="38"/>
      <c r="D3" s="38"/>
      <c r="E3" s="40" t="s">
        <v>0</v>
      </c>
      <c r="F3" s="41"/>
      <c r="G3" s="40"/>
      <c r="H3" s="38"/>
      <c r="I3" s="7"/>
    </row>
    <row r="4" spans="1:11" ht="21.75" customHeight="1" x14ac:dyDescent="0.2">
      <c r="A4" s="74" t="s">
        <v>1</v>
      </c>
      <c r="B4" s="74" t="s">
        <v>2</v>
      </c>
      <c r="C4" s="74" t="s">
        <v>79</v>
      </c>
      <c r="D4" s="75">
        <v>2022</v>
      </c>
      <c r="E4" s="76"/>
      <c r="F4" s="76"/>
      <c r="G4" s="74" t="s">
        <v>84</v>
      </c>
      <c r="H4" s="74" t="s">
        <v>78</v>
      </c>
      <c r="I4" s="7"/>
    </row>
    <row r="5" spans="1:11" ht="72" customHeight="1" x14ac:dyDescent="0.2">
      <c r="A5" s="74"/>
      <c r="B5" s="74"/>
      <c r="C5" s="74"/>
      <c r="D5" s="42" t="s">
        <v>3</v>
      </c>
      <c r="E5" s="42" t="s">
        <v>4</v>
      </c>
      <c r="F5" s="50" t="s">
        <v>74</v>
      </c>
      <c r="G5" s="74"/>
      <c r="H5" s="74" t="s">
        <v>4</v>
      </c>
      <c r="I5" s="7"/>
    </row>
    <row r="6" spans="1:11" ht="14.45" customHeight="1" x14ac:dyDescent="0.2">
      <c r="A6" s="42" t="s">
        <v>5</v>
      </c>
      <c r="B6" s="42" t="s">
        <v>6</v>
      </c>
      <c r="C6" s="42" t="s">
        <v>7</v>
      </c>
      <c r="D6" s="42" t="s">
        <v>8</v>
      </c>
      <c r="E6" s="42" t="s">
        <v>68</v>
      </c>
      <c r="F6" s="51">
        <v>6</v>
      </c>
      <c r="G6" s="42" t="s">
        <v>9</v>
      </c>
      <c r="H6" s="42" t="s">
        <v>69</v>
      </c>
      <c r="I6" s="7"/>
    </row>
    <row r="7" spans="1:11" s="2" customFormat="1" ht="39.75" customHeight="1" x14ac:dyDescent="0.2">
      <c r="A7" s="43" t="s">
        <v>11</v>
      </c>
      <c r="B7" s="43" t="s">
        <v>12</v>
      </c>
      <c r="C7" s="46">
        <f>SUM(C8+C21)</f>
        <v>7943472.5</v>
      </c>
      <c r="D7" s="46">
        <f>SUM(D8+D21)</f>
        <v>12216230.199999999</v>
      </c>
      <c r="E7" s="46">
        <f>SUM(E8+E21)</f>
        <v>9789806.8999999985</v>
      </c>
      <c r="F7" s="61">
        <f t="shared" ref="F7:F22" si="0">E7/D7</f>
        <v>0.80137708112278361</v>
      </c>
      <c r="G7" s="62">
        <f>(E7/C7)</f>
        <v>1.2324341652847666</v>
      </c>
      <c r="H7" s="46">
        <f t="shared" ref="H7:H22" si="1">SUM(E7-C7)</f>
        <v>1846334.3999999985</v>
      </c>
      <c r="I7" s="8"/>
      <c r="J7" s="12"/>
      <c r="K7" s="13"/>
    </row>
    <row r="8" spans="1:11" s="15" customFormat="1" ht="22.5" x14ac:dyDescent="0.2">
      <c r="A8" s="44" t="s">
        <v>13</v>
      </c>
      <c r="B8" s="44" t="s">
        <v>14</v>
      </c>
      <c r="C8" s="47">
        <f>C9+C11+C12+C13+C14+C15+C16+C18+C19+C20+C17</f>
        <v>3406293.3</v>
      </c>
      <c r="D8" s="47">
        <f t="shared" ref="D8:E8" si="2">D9+D11+D12+D13+D14+D15+D16+D18+D19+D20+D17</f>
        <v>5285251.7</v>
      </c>
      <c r="E8" s="47">
        <f t="shared" si="2"/>
        <v>4388362.3999999994</v>
      </c>
      <c r="F8" s="61">
        <f t="shared" si="0"/>
        <v>0.83030338933527026</v>
      </c>
      <c r="G8" s="62">
        <f t="shared" ref="G8:G22" si="3">(E8/C8)</f>
        <v>1.2883101992420911</v>
      </c>
      <c r="H8" s="46">
        <f t="shared" si="1"/>
        <v>982069.09999999963</v>
      </c>
      <c r="I8" s="9"/>
      <c r="J8" s="14"/>
      <c r="K8" s="14"/>
    </row>
    <row r="9" spans="1:11" s="15" customFormat="1" ht="22.5" x14ac:dyDescent="0.2">
      <c r="A9" s="44" t="s">
        <v>15</v>
      </c>
      <c r="B9" s="44" t="s">
        <v>16</v>
      </c>
      <c r="C9" s="47">
        <v>2305151.6</v>
      </c>
      <c r="D9" s="47">
        <v>3977919.1</v>
      </c>
      <c r="E9" s="47">
        <v>3155893.1</v>
      </c>
      <c r="F9" s="61">
        <f t="shared" si="0"/>
        <v>0.79335276074367622</v>
      </c>
      <c r="G9" s="62">
        <f t="shared" si="3"/>
        <v>1.3690609762932728</v>
      </c>
      <c r="H9" s="46">
        <f t="shared" si="1"/>
        <v>850741.5</v>
      </c>
      <c r="I9" s="10"/>
    </row>
    <row r="10" spans="1:11" s="2" customFormat="1" ht="31.5" customHeight="1" x14ac:dyDescent="0.2">
      <c r="A10" s="45"/>
      <c r="B10" s="45" t="s">
        <v>85</v>
      </c>
      <c r="C10" s="48">
        <v>1775486.4</v>
      </c>
      <c r="D10" s="48">
        <v>3235555</v>
      </c>
      <c r="E10" s="48">
        <v>2572411.9</v>
      </c>
      <c r="F10" s="61">
        <f t="shared" si="0"/>
        <v>0.79504502318767567</v>
      </c>
      <c r="G10" s="62">
        <f t="shared" si="3"/>
        <v>1.4488491153748067</v>
      </c>
      <c r="H10" s="46">
        <f t="shared" si="1"/>
        <v>796925.5</v>
      </c>
      <c r="I10" s="7"/>
    </row>
    <row r="11" spans="1:11" s="2" customFormat="1" ht="45" x14ac:dyDescent="0.2">
      <c r="A11" s="44" t="s">
        <v>17</v>
      </c>
      <c r="B11" s="44" t="s">
        <v>18</v>
      </c>
      <c r="C11" s="47">
        <v>65364.6</v>
      </c>
      <c r="D11" s="47">
        <v>75512</v>
      </c>
      <c r="E11" s="47">
        <v>72784.399999999994</v>
      </c>
      <c r="F11" s="61">
        <f t="shared" si="0"/>
        <v>0.96387858883356281</v>
      </c>
      <c r="G11" s="62">
        <f t="shared" si="3"/>
        <v>1.1135140427693277</v>
      </c>
      <c r="H11" s="46">
        <f t="shared" si="1"/>
        <v>7419.7999999999956</v>
      </c>
      <c r="I11" s="7"/>
    </row>
    <row r="12" spans="1:11" s="15" customFormat="1" ht="22.5" x14ac:dyDescent="0.2">
      <c r="A12" s="44" t="s">
        <v>19</v>
      </c>
      <c r="B12" s="44" t="s">
        <v>20</v>
      </c>
      <c r="C12" s="47">
        <v>417017.3</v>
      </c>
      <c r="D12" s="47">
        <v>506492</v>
      </c>
      <c r="E12" s="47">
        <v>528513.30000000005</v>
      </c>
      <c r="F12" s="61">
        <f t="shared" si="0"/>
        <v>1.0434780806014705</v>
      </c>
      <c r="G12" s="62">
        <f t="shared" si="3"/>
        <v>1.2673654066629851</v>
      </c>
      <c r="H12" s="46">
        <f t="shared" si="1"/>
        <v>111496.00000000006</v>
      </c>
      <c r="I12" s="10"/>
    </row>
    <row r="13" spans="1:11" s="15" customFormat="1" ht="22.5" x14ac:dyDescent="0.2">
      <c r="A13" s="44" t="s">
        <v>21</v>
      </c>
      <c r="B13" s="44" t="s">
        <v>22</v>
      </c>
      <c r="C13" s="47">
        <v>240942.5</v>
      </c>
      <c r="D13" s="47">
        <v>387594</v>
      </c>
      <c r="E13" s="47">
        <v>260276.4</v>
      </c>
      <c r="F13" s="61">
        <f t="shared" si="0"/>
        <v>0.67151813495564949</v>
      </c>
      <c r="G13" s="62">
        <f t="shared" si="3"/>
        <v>1.0802427965178414</v>
      </c>
      <c r="H13" s="46">
        <f t="shared" si="1"/>
        <v>19333.899999999994</v>
      </c>
      <c r="I13" s="10"/>
    </row>
    <row r="14" spans="1:11" s="15" customFormat="1" ht="36" customHeight="1" x14ac:dyDescent="0.2">
      <c r="A14" s="44" t="s">
        <v>23</v>
      </c>
      <c r="B14" s="44" t="s">
        <v>24</v>
      </c>
      <c r="C14" s="49">
        <v>30832.799999999999</v>
      </c>
      <c r="D14" s="47">
        <v>38025</v>
      </c>
      <c r="E14" s="47">
        <v>31985.3</v>
      </c>
      <c r="F14" s="61">
        <f t="shared" si="0"/>
        <v>0.84116502301117679</v>
      </c>
      <c r="G14" s="62">
        <f t="shared" si="3"/>
        <v>1.0373790249344854</v>
      </c>
      <c r="H14" s="46">
        <f t="shared" si="1"/>
        <v>1152.5</v>
      </c>
      <c r="I14" s="10"/>
    </row>
    <row r="15" spans="1:11" s="15" customFormat="1" ht="45" x14ac:dyDescent="0.2">
      <c r="A15" s="44" t="s">
        <v>25</v>
      </c>
      <c r="B15" s="44" t="s">
        <v>26</v>
      </c>
      <c r="C15" s="47">
        <v>210705.4</v>
      </c>
      <c r="D15" s="47">
        <v>228267.7</v>
      </c>
      <c r="E15" s="47">
        <v>199149.4</v>
      </c>
      <c r="F15" s="61">
        <f t="shared" si="0"/>
        <v>0.87243793142875659</v>
      </c>
      <c r="G15" s="62">
        <f t="shared" si="3"/>
        <v>0.94515565334348339</v>
      </c>
      <c r="H15" s="46">
        <f t="shared" si="1"/>
        <v>-11556</v>
      </c>
      <c r="I15" s="10"/>
    </row>
    <row r="16" spans="1:11" s="15" customFormat="1" ht="55.5" customHeight="1" x14ac:dyDescent="0.2">
      <c r="A16" s="44" t="s">
        <v>27</v>
      </c>
      <c r="B16" s="44" t="s">
        <v>28</v>
      </c>
      <c r="C16" s="49">
        <v>5449.6</v>
      </c>
      <c r="D16" s="47">
        <v>3744.9</v>
      </c>
      <c r="E16" s="47">
        <v>4947.1000000000004</v>
      </c>
      <c r="F16" s="61">
        <f t="shared" si="0"/>
        <v>1.321023258297952</v>
      </c>
      <c r="G16" s="62">
        <f t="shared" si="3"/>
        <v>0.90779139753376392</v>
      </c>
      <c r="H16" s="46">
        <f t="shared" si="1"/>
        <v>-502.5</v>
      </c>
      <c r="I16" s="10"/>
    </row>
    <row r="17" spans="1:9" s="15" customFormat="1" ht="51" customHeight="1" x14ac:dyDescent="0.2">
      <c r="A17" s="44" t="s">
        <v>75</v>
      </c>
      <c r="B17" s="44" t="s">
        <v>76</v>
      </c>
      <c r="C17" s="49">
        <v>35400</v>
      </c>
      <c r="D17" s="47">
        <v>3487</v>
      </c>
      <c r="E17" s="47">
        <v>3884.7</v>
      </c>
      <c r="F17" s="61">
        <f t="shared" si="0"/>
        <v>1.1140521938629193</v>
      </c>
      <c r="G17" s="62">
        <f t="shared" si="3"/>
        <v>0.10973728813559322</v>
      </c>
      <c r="H17" s="46">
        <f t="shared" si="1"/>
        <v>-31515.3</v>
      </c>
      <c r="I17" s="10"/>
    </row>
    <row r="18" spans="1:9" s="15" customFormat="1" ht="33.75" x14ac:dyDescent="0.2">
      <c r="A18" s="44" t="s">
        <v>29</v>
      </c>
      <c r="B18" s="44" t="s">
        <v>30</v>
      </c>
      <c r="C18" s="47">
        <v>44758.2</v>
      </c>
      <c r="D18" s="47">
        <v>37443.599999999999</v>
      </c>
      <c r="E18" s="47">
        <v>84889.7</v>
      </c>
      <c r="F18" s="61">
        <f t="shared" si="0"/>
        <v>2.2671351045305475</v>
      </c>
      <c r="G18" s="62">
        <f t="shared" si="3"/>
        <v>1.8966289975915029</v>
      </c>
      <c r="H18" s="46">
        <f t="shared" si="1"/>
        <v>40131.5</v>
      </c>
      <c r="I18" s="10"/>
    </row>
    <row r="19" spans="1:9" s="15" customFormat="1" ht="22.5" x14ac:dyDescent="0.2">
      <c r="A19" s="44" t="s">
        <v>31</v>
      </c>
      <c r="B19" s="44" t="s">
        <v>32</v>
      </c>
      <c r="C19" s="49">
        <v>33909</v>
      </c>
      <c r="D19" s="49">
        <v>10500</v>
      </c>
      <c r="E19" s="47">
        <v>30769.4</v>
      </c>
      <c r="F19" s="61">
        <f t="shared" si="0"/>
        <v>2.9304190476190479</v>
      </c>
      <c r="G19" s="62">
        <f t="shared" si="3"/>
        <v>0.907411011825769</v>
      </c>
      <c r="H19" s="46">
        <f t="shared" si="1"/>
        <v>-3139.5999999999985</v>
      </c>
      <c r="I19" s="10"/>
    </row>
    <row r="20" spans="1:9" s="15" customFormat="1" ht="22.5" x14ac:dyDescent="0.2">
      <c r="A20" s="44" t="s">
        <v>33</v>
      </c>
      <c r="B20" s="44" t="s">
        <v>34</v>
      </c>
      <c r="C20" s="49">
        <v>16762.3</v>
      </c>
      <c r="D20" s="49">
        <v>16266.4</v>
      </c>
      <c r="E20" s="49">
        <v>15269.6</v>
      </c>
      <c r="F20" s="61">
        <f t="shared" si="0"/>
        <v>0.93872030689027697</v>
      </c>
      <c r="G20" s="62">
        <f t="shared" si="3"/>
        <v>0.91094897478269699</v>
      </c>
      <c r="H20" s="46">
        <f t="shared" si="1"/>
        <v>-1492.6999999999989</v>
      </c>
      <c r="I20" s="10"/>
    </row>
    <row r="21" spans="1:9" s="15" customFormat="1" ht="22.5" x14ac:dyDescent="0.2">
      <c r="A21" s="44" t="s">
        <v>35</v>
      </c>
      <c r="B21" s="44" t="s">
        <v>36</v>
      </c>
      <c r="C21" s="49">
        <v>4537179.2</v>
      </c>
      <c r="D21" s="49">
        <v>6930978.5</v>
      </c>
      <c r="E21" s="49">
        <v>5401444.5</v>
      </c>
      <c r="F21" s="61">
        <f t="shared" si="0"/>
        <v>0.77931918270991607</v>
      </c>
      <c r="G21" s="62">
        <f t="shared" si="3"/>
        <v>1.1904851587083005</v>
      </c>
      <c r="H21" s="46">
        <f t="shared" si="1"/>
        <v>864265.29999999981</v>
      </c>
      <c r="I21" s="10"/>
    </row>
    <row r="22" spans="1:9" s="16" customFormat="1" ht="42" customHeight="1" x14ac:dyDescent="0.2">
      <c r="A22" s="72" t="s">
        <v>37</v>
      </c>
      <c r="B22" s="72"/>
      <c r="C22" s="46">
        <f>C8-C10</f>
        <v>1630806.9</v>
      </c>
      <c r="D22" s="46">
        <f>D8-D10</f>
        <v>2049696.7000000002</v>
      </c>
      <c r="E22" s="46">
        <f>E8-E10</f>
        <v>1815950.4999999995</v>
      </c>
      <c r="F22" s="61">
        <f t="shared" si="0"/>
        <v>0.88596059114502135</v>
      </c>
      <c r="G22" s="62">
        <f t="shared" si="3"/>
        <v>1.1135288304213085</v>
      </c>
      <c r="H22" s="46">
        <f t="shared" si="1"/>
        <v>185143.59999999963</v>
      </c>
      <c r="I22" s="1"/>
    </row>
    <row r="23" spans="1:9" s="6" customFormat="1" ht="18.95" customHeight="1" x14ac:dyDescent="0.2">
      <c r="A23" s="18"/>
      <c r="B23" s="18"/>
      <c r="C23" s="19"/>
      <c r="D23" s="19"/>
      <c r="E23" s="63"/>
      <c r="F23" s="64"/>
      <c r="G23" s="65"/>
      <c r="H23" s="63"/>
      <c r="I23" s="1"/>
    </row>
    <row r="24" spans="1:9" s="6" customFormat="1" ht="31.5" customHeight="1" x14ac:dyDescent="0.2">
      <c r="A24" s="20"/>
      <c r="B24" s="20"/>
      <c r="C24" s="21"/>
      <c r="D24" s="21"/>
      <c r="E24" s="66"/>
      <c r="F24" s="67"/>
      <c r="G24" s="68"/>
      <c r="H24" s="66"/>
      <c r="I24" s="1"/>
    </row>
    <row r="25" spans="1:9" s="6" customFormat="1" ht="31.5" customHeight="1" x14ac:dyDescent="0.2">
      <c r="A25" s="20"/>
      <c r="B25" s="20"/>
      <c r="C25" s="21"/>
      <c r="D25" s="21"/>
      <c r="E25" s="66"/>
      <c r="F25" s="67"/>
      <c r="G25" s="68"/>
      <c r="H25" s="66"/>
      <c r="I25" s="1"/>
    </row>
    <row r="26" spans="1:9" s="2" customFormat="1" ht="36.950000000000003" customHeight="1" x14ac:dyDescent="0.25">
      <c r="A26" s="22"/>
      <c r="B26" s="23" t="s">
        <v>73</v>
      </c>
      <c r="C26" s="22"/>
      <c r="D26" s="24"/>
      <c r="E26" s="69"/>
      <c r="F26" s="69"/>
      <c r="G26" s="70" t="s">
        <v>38</v>
      </c>
      <c r="H26" s="71"/>
    </row>
    <row r="27" spans="1:9" ht="72" x14ac:dyDescent="0.2">
      <c r="A27" s="35" t="s">
        <v>39</v>
      </c>
      <c r="B27" s="54" t="s">
        <v>40</v>
      </c>
      <c r="C27" s="35" t="s">
        <v>79</v>
      </c>
      <c r="D27" s="52" t="s">
        <v>80</v>
      </c>
      <c r="E27" s="52" t="s">
        <v>72</v>
      </c>
      <c r="F27" s="52" t="s">
        <v>81</v>
      </c>
      <c r="G27" s="52" t="s">
        <v>82</v>
      </c>
      <c r="H27" s="58" t="s">
        <v>83</v>
      </c>
      <c r="I27" s="7"/>
    </row>
    <row r="28" spans="1:9" x14ac:dyDescent="0.2">
      <c r="A28" s="36" t="s">
        <v>5</v>
      </c>
      <c r="B28" s="55">
        <v>2</v>
      </c>
      <c r="C28" s="36">
        <v>3</v>
      </c>
      <c r="D28" s="53">
        <v>4</v>
      </c>
      <c r="E28" s="53">
        <v>5</v>
      </c>
      <c r="F28" s="53">
        <v>6</v>
      </c>
      <c r="G28" s="53">
        <v>7</v>
      </c>
      <c r="H28" s="53">
        <v>8</v>
      </c>
      <c r="I28" s="7"/>
    </row>
    <row r="29" spans="1:9" ht="40.9" customHeight="1" x14ac:dyDescent="0.2">
      <c r="A29" s="36"/>
      <c r="B29" s="56" t="s">
        <v>41</v>
      </c>
      <c r="C29" s="37">
        <f>SUM(C30:C42)</f>
        <v>7914669.5000000009</v>
      </c>
      <c r="D29" s="37">
        <f>D30+D32+D33+D34+D35+D36+D37+D38+D39+D40+D41+D42</f>
        <v>13124339.999999998</v>
      </c>
      <c r="E29" s="37">
        <f>E30+E32+E33+E34+E35+E36+E37+E38+E39+E40+E41+E42</f>
        <v>9496372.7999999989</v>
      </c>
      <c r="F29" s="59">
        <f>E29/D29</f>
        <v>0.7235695509259894</v>
      </c>
      <c r="G29" s="59">
        <f>SUM(E29/C29)</f>
        <v>1.1998445165650944</v>
      </c>
      <c r="H29" s="17">
        <f>SUM(E29-C29)</f>
        <v>1581703.299999998</v>
      </c>
      <c r="I29" s="7"/>
    </row>
    <row r="30" spans="1:9" s="2" customFormat="1" ht="42" customHeight="1" x14ac:dyDescent="0.2">
      <c r="A30" s="36" t="s">
        <v>42</v>
      </c>
      <c r="B30" s="57" t="s">
        <v>43</v>
      </c>
      <c r="C30" s="17">
        <v>677995.7</v>
      </c>
      <c r="D30" s="17">
        <v>1023672.8</v>
      </c>
      <c r="E30" s="17">
        <v>741876.4</v>
      </c>
      <c r="F30" s="60">
        <f>E30/D30</f>
        <v>0.7247202426400311</v>
      </c>
      <c r="G30" s="60">
        <f>SUM(E30/C30)</f>
        <v>1.0942199190938822</v>
      </c>
      <c r="H30" s="17">
        <f>SUM(E30-C30)</f>
        <v>63880.70000000007</v>
      </c>
      <c r="I30" s="7"/>
    </row>
    <row r="31" spans="1:9" s="2" customFormat="1" ht="42" hidden="1" customHeight="1" x14ac:dyDescent="0.2">
      <c r="A31" s="36" t="s">
        <v>44</v>
      </c>
      <c r="B31" s="57" t="s">
        <v>45</v>
      </c>
      <c r="C31" s="34">
        <v>0</v>
      </c>
      <c r="D31" s="34">
        <v>0</v>
      </c>
      <c r="E31" s="34">
        <v>0</v>
      </c>
      <c r="F31" s="60">
        <v>0</v>
      </c>
      <c r="G31" s="60" t="e">
        <f>SUM(E31/C31)</f>
        <v>#DIV/0!</v>
      </c>
      <c r="H31" s="17">
        <f t="shared" ref="H31:H42" si="4">SUM(E31-C31)</f>
        <v>0</v>
      </c>
      <c r="I31" s="7"/>
    </row>
    <row r="32" spans="1:9" s="2" customFormat="1" ht="42" customHeight="1" x14ac:dyDescent="0.2">
      <c r="A32" s="36" t="s">
        <v>46</v>
      </c>
      <c r="B32" s="57" t="s">
        <v>47</v>
      </c>
      <c r="C32" s="17">
        <v>78051</v>
      </c>
      <c r="D32" s="17">
        <v>128147.7</v>
      </c>
      <c r="E32" s="17">
        <v>104675.9</v>
      </c>
      <c r="F32" s="60">
        <f t="shared" ref="F32:F42" si="5">E32/D32</f>
        <v>0.81683791437536524</v>
      </c>
      <c r="G32" s="60">
        <f t="shared" ref="G32:G42" si="6">SUM(E32/C32)</f>
        <v>1.3411218305979422</v>
      </c>
      <c r="H32" s="17">
        <f>SUM(E32-C32)</f>
        <v>26624.899999999994</v>
      </c>
      <c r="I32" s="7"/>
    </row>
    <row r="33" spans="1:9" s="2" customFormat="1" ht="42" customHeight="1" x14ac:dyDescent="0.2">
      <c r="A33" s="36" t="s">
        <v>48</v>
      </c>
      <c r="B33" s="57" t="s">
        <v>49</v>
      </c>
      <c r="C33" s="17">
        <v>501421.7</v>
      </c>
      <c r="D33" s="17">
        <v>661358.1</v>
      </c>
      <c r="E33" s="17">
        <v>465358.4</v>
      </c>
      <c r="F33" s="60">
        <f t="shared" si="5"/>
        <v>0.70364058442771027</v>
      </c>
      <c r="G33" s="60">
        <f t="shared" si="6"/>
        <v>0.9280779032897859</v>
      </c>
      <c r="H33" s="17">
        <f t="shared" si="4"/>
        <v>-36063.299999999988</v>
      </c>
      <c r="I33" s="7"/>
    </row>
    <row r="34" spans="1:9" s="2" customFormat="1" ht="42" customHeight="1" x14ac:dyDescent="0.2">
      <c r="A34" s="36" t="s">
        <v>50</v>
      </c>
      <c r="B34" s="57" t="s">
        <v>51</v>
      </c>
      <c r="C34" s="17">
        <v>1244934.8</v>
      </c>
      <c r="D34" s="17">
        <v>2345112.2999999998</v>
      </c>
      <c r="E34" s="17">
        <v>1611315.8</v>
      </c>
      <c r="F34" s="60">
        <f t="shared" si="5"/>
        <v>0.68709536852456921</v>
      </c>
      <c r="G34" s="60">
        <f t="shared" si="6"/>
        <v>1.2942973399088851</v>
      </c>
      <c r="H34" s="17">
        <f t="shared" si="4"/>
        <v>366381</v>
      </c>
      <c r="I34" s="7"/>
    </row>
    <row r="35" spans="1:9" s="2" customFormat="1" ht="42" customHeight="1" x14ac:dyDescent="0.2">
      <c r="A35" s="36" t="s">
        <v>52</v>
      </c>
      <c r="B35" s="57" t="s">
        <v>53</v>
      </c>
      <c r="C35" s="17">
        <v>31294.2</v>
      </c>
      <c r="D35" s="17">
        <v>740921.8</v>
      </c>
      <c r="E35" s="17">
        <v>502303.4</v>
      </c>
      <c r="F35" s="60">
        <f t="shared" si="5"/>
        <v>0.67794388017736829</v>
      </c>
      <c r="G35" s="60">
        <v>0</v>
      </c>
      <c r="H35" s="17">
        <v>229458.6</v>
      </c>
      <c r="I35" s="7"/>
    </row>
    <row r="36" spans="1:9" ht="42" customHeight="1" x14ac:dyDescent="0.2">
      <c r="A36" s="36" t="s">
        <v>54</v>
      </c>
      <c r="B36" s="57" t="s">
        <v>55</v>
      </c>
      <c r="C36" s="17">
        <v>4300420.5</v>
      </c>
      <c r="D36" s="17">
        <v>6245134</v>
      </c>
      <c r="E36" s="17">
        <v>4802376.7</v>
      </c>
      <c r="F36" s="60">
        <f t="shared" si="5"/>
        <v>0.7689789682655328</v>
      </c>
      <c r="G36" s="60">
        <f t="shared" si="6"/>
        <v>1.1167225856169183</v>
      </c>
      <c r="H36" s="17">
        <f t="shared" si="4"/>
        <v>501956.20000000019</v>
      </c>
      <c r="I36" s="7"/>
    </row>
    <row r="37" spans="1:9" ht="42" customHeight="1" x14ac:dyDescent="0.2">
      <c r="A37" s="36" t="s">
        <v>56</v>
      </c>
      <c r="B37" s="57" t="s">
        <v>57</v>
      </c>
      <c r="C37" s="17">
        <v>394517.2</v>
      </c>
      <c r="D37" s="17">
        <v>463872.6</v>
      </c>
      <c r="E37" s="17">
        <v>346841.1</v>
      </c>
      <c r="F37" s="60">
        <f t="shared" si="5"/>
        <v>0.74770766801057009</v>
      </c>
      <c r="G37" s="60">
        <f t="shared" si="6"/>
        <v>0.87915330434262429</v>
      </c>
      <c r="H37" s="17">
        <f t="shared" si="4"/>
        <v>-47676.100000000035</v>
      </c>
      <c r="I37" s="7"/>
    </row>
    <row r="38" spans="1:9" ht="42" customHeight="1" x14ac:dyDescent="0.2">
      <c r="A38" s="36" t="s">
        <v>58</v>
      </c>
      <c r="B38" s="57" t="s">
        <v>59</v>
      </c>
      <c r="C38" s="17">
        <v>4944</v>
      </c>
      <c r="D38" s="17">
        <v>2268</v>
      </c>
      <c r="E38" s="17">
        <v>1488</v>
      </c>
      <c r="F38" s="60">
        <f t="shared" si="5"/>
        <v>0.65608465608465605</v>
      </c>
      <c r="G38" s="60">
        <v>0</v>
      </c>
      <c r="H38" s="17">
        <f t="shared" si="4"/>
        <v>-3456</v>
      </c>
      <c r="I38" s="7"/>
    </row>
    <row r="39" spans="1:9" ht="42" customHeight="1" x14ac:dyDescent="0.2">
      <c r="A39" s="36" t="s">
        <v>10</v>
      </c>
      <c r="B39" s="57" t="s">
        <v>60</v>
      </c>
      <c r="C39" s="17">
        <v>286694.2</v>
      </c>
      <c r="D39" s="17">
        <v>440433.2</v>
      </c>
      <c r="E39" s="17">
        <v>279961.90000000002</v>
      </c>
      <c r="F39" s="60">
        <f t="shared" si="5"/>
        <v>0.6356512179372491</v>
      </c>
      <c r="G39" s="60">
        <v>0</v>
      </c>
      <c r="H39" s="17">
        <f t="shared" si="4"/>
        <v>-6732.2999999999884</v>
      </c>
      <c r="I39" s="7"/>
    </row>
    <row r="40" spans="1:9" ht="42" customHeight="1" x14ac:dyDescent="0.2">
      <c r="A40" s="36" t="s">
        <v>61</v>
      </c>
      <c r="B40" s="57" t="s">
        <v>62</v>
      </c>
      <c r="C40" s="17">
        <v>358554</v>
      </c>
      <c r="D40" s="17">
        <v>1027650</v>
      </c>
      <c r="E40" s="17">
        <v>604696.6</v>
      </c>
      <c r="F40" s="60">
        <f t="shared" si="5"/>
        <v>0.58842660438865368</v>
      </c>
      <c r="G40" s="60">
        <f t="shared" si="6"/>
        <v>1.6864868332245631</v>
      </c>
      <c r="H40" s="17">
        <f t="shared" si="4"/>
        <v>246142.59999999998</v>
      </c>
      <c r="I40" s="7"/>
    </row>
    <row r="41" spans="1:9" ht="42" customHeight="1" x14ac:dyDescent="0.2">
      <c r="A41" s="36" t="s">
        <v>63</v>
      </c>
      <c r="B41" s="57" t="s">
        <v>64</v>
      </c>
      <c r="C41" s="17">
        <v>23074.2</v>
      </c>
      <c r="D41" s="17">
        <v>29899.5</v>
      </c>
      <c r="E41" s="17">
        <v>27649.599999999999</v>
      </c>
      <c r="F41" s="60">
        <f t="shared" si="5"/>
        <v>0.9247512500209033</v>
      </c>
      <c r="G41" s="60">
        <v>0</v>
      </c>
      <c r="H41" s="17">
        <f t="shared" si="4"/>
        <v>4575.3999999999978</v>
      </c>
      <c r="I41" s="7"/>
    </row>
    <row r="42" spans="1:9" ht="42" customHeight="1" x14ac:dyDescent="0.2">
      <c r="A42" s="36" t="s">
        <v>65</v>
      </c>
      <c r="B42" s="57" t="s">
        <v>66</v>
      </c>
      <c r="C42" s="17">
        <v>12768</v>
      </c>
      <c r="D42" s="17">
        <v>15870</v>
      </c>
      <c r="E42" s="17">
        <v>7829</v>
      </c>
      <c r="F42" s="60">
        <f t="shared" si="5"/>
        <v>0.4933207309388784</v>
      </c>
      <c r="G42" s="60">
        <f t="shared" si="6"/>
        <v>0.61317355889724312</v>
      </c>
      <c r="H42" s="17">
        <f t="shared" si="4"/>
        <v>-4939</v>
      </c>
      <c r="I42" s="7"/>
    </row>
    <row r="43" spans="1:9" x14ac:dyDescent="0.2">
      <c r="A43" s="7"/>
      <c r="B43" s="2"/>
      <c r="C43" s="25"/>
      <c r="D43" s="25"/>
      <c r="E43" s="25"/>
      <c r="F43" s="26"/>
      <c r="G43" s="27"/>
      <c r="H43" s="27"/>
      <c r="I43" s="7"/>
    </row>
    <row r="44" spans="1:9" s="3" customFormat="1" ht="14.25" x14ac:dyDescent="0.2">
      <c r="B44" s="28" t="s">
        <v>71</v>
      </c>
      <c r="C44" s="29">
        <f>SUM(C7-C29)</f>
        <v>28802.999999999069</v>
      </c>
      <c r="D44" s="29">
        <f>SUM(D7-D29)</f>
        <v>-908109.79999999888</v>
      </c>
      <c r="E44" s="29">
        <f>SUM(E7-E29)</f>
        <v>293434.09999999963</v>
      </c>
      <c r="F44" s="30"/>
      <c r="G44" s="25"/>
      <c r="H44" s="25"/>
    </row>
    <row r="45" spans="1:9" s="2" customFormat="1" ht="20.45" customHeight="1" x14ac:dyDescent="0.2">
      <c r="B45" s="28" t="s">
        <v>70</v>
      </c>
      <c r="C45" s="29">
        <v>371000</v>
      </c>
      <c r="D45" s="29">
        <v>325000</v>
      </c>
      <c r="E45" s="29">
        <v>425000</v>
      </c>
      <c r="F45" s="30"/>
      <c r="G45" s="25"/>
      <c r="H45" s="25"/>
    </row>
    <row r="46" spans="1:9" x14ac:dyDescent="0.2">
      <c r="A46" s="7"/>
      <c r="B46" s="7"/>
      <c r="C46" s="31"/>
      <c r="D46" s="32"/>
      <c r="E46" s="32"/>
      <c r="F46" s="11"/>
      <c r="G46" s="7"/>
      <c r="H46" s="7"/>
      <c r="I46" s="7"/>
    </row>
    <row r="47" spans="1:9" x14ac:dyDescent="0.2">
      <c r="A47" s="7"/>
      <c r="B47" s="7"/>
      <c r="C47" s="8"/>
      <c r="D47" s="8"/>
      <c r="E47" s="8"/>
      <c r="F47" s="11"/>
      <c r="G47" s="7"/>
      <c r="H47" s="7"/>
      <c r="I47" s="7"/>
    </row>
    <row r="48" spans="1:9" x14ac:dyDescent="0.2">
      <c r="A48" s="7"/>
      <c r="B48" s="7"/>
      <c r="C48" s="33"/>
      <c r="D48" s="7"/>
      <c r="E48" s="7"/>
      <c r="F48" s="11"/>
      <c r="G48" s="7"/>
      <c r="H48" s="7"/>
      <c r="I48" s="7"/>
    </row>
    <row r="49" spans="1:9" x14ac:dyDescent="0.2">
      <c r="A49" s="7"/>
      <c r="B49" s="7"/>
      <c r="C49" s="33"/>
      <c r="D49" s="7"/>
      <c r="E49" s="7"/>
      <c r="F49" s="11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11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11"/>
      <c r="G51" s="7"/>
      <c r="H51" s="7"/>
      <c r="I51" s="7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2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2022-11-08T14:03:49Z</cp:lastPrinted>
  <dcterms:created xsi:type="dcterms:W3CDTF">2016-04-19T14:49:49Z</dcterms:created>
  <dcterms:modified xsi:type="dcterms:W3CDTF">2022-11-08T14:03:53Z</dcterms:modified>
</cp:coreProperties>
</file>